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2017-2018\Budget Amendments\FINAL\For Aug 28\"/>
    </mc:Choice>
  </mc:AlternateContent>
  <bookViews>
    <workbookView xWindow="0" yWindow="0" windowWidth="16395" windowHeight="5625" firstSheet="1" activeTab="1"/>
  </bookViews>
  <sheets>
    <sheet name="Summary-CCS" sheetId="1" state="hidden" r:id="rId1"/>
    <sheet name="01" sheetId="7" r:id="rId2"/>
    <sheet name="SFP Transfer Calculation" sheetId="6" r:id="rId3"/>
    <sheet name="Sheet1" sheetId="5" state="hidden" r:id="rId4"/>
  </sheets>
  <definedNames>
    <definedName name="_xlnm.Print_Area" localSheetId="1">'01'!$A$1:$F$96</definedName>
    <definedName name="_xlnm.Print_Area" localSheetId="2">'SFP Transfer Calculation'!$A$1:$B$12</definedName>
    <definedName name="_xlnm.Print_Area" localSheetId="0">'Summary-CCS'!$A$1:$E$94</definedName>
    <definedName name="_xlnm.Print_Titles" localSheetId="1">'01'!$3:$3</definedName>
    <definedName name="_xlnm.Print_Titles" localSheetId="0">'Summary-CCS'!$3:$3</definedName>
  </definedNames>
  <calcPr calcId="152511"/>
</workbook>
</file>

<file path=xl/calcChain.xml><?xml version="1.0" encoding="utf-8"?>
<calcChain xmlns="http://schemas.openxmlformats.org/spreadsheetml/2006/main">
  <c r="E87" i="7" l="1"/>
  <c r="F81" i="7" l="1"/>
  <c r="E10" i="7" l="1"/>
  <c r="E9" i="7" l="1"/>
  <c r="E11" i="7" l="1"/>
  <c r="F93" i="7" l="1"/>
  <c r="F92" i="7"/>
  <c r="F91" i="7"/>
  <c r="D93" i="7"/>
  <c r="C93" i="7"/>
  <c r="E93" i="7"/>
  <c r="E86" i="7"/>
  <c r="E82" i="7" l="1"/>
  <c r="E96" i="7" s="1"/>
  <c r="F86" i="7"/>
  <c r="F80" i="7"/>
  <c r="F79" i="7"/>
  <c r="E79" i="7"/>
  <c r="D79" i="7"/>
  <c r="D80" i="7"/>
  <c r="D86" i="7"/>
  <c r="E39" i="7"/>
  <c r="E69" i="7" l="1"/>
  <c r="F68" i="7"/>
  <c r="F67" i="7"/>
  <c r="F62" i="7"/>
  <c r="F61" i="7"/>
  <c r="F60" i="7"/>
  <c r="E63" i="7"/>
  <c r="E56" i="7"/>
  <c r="E72" i="7" s="1"/>
  <c r="F55" i="7"/>
  <c r="F54" i="7"/>
  <c r="F53" i="7"/>
  <c r="F40" i="7"/>
  <c r="F41" i="7"/>
  <c r="F42" i="7"/>
  <c r="F43" i="7"/>
  <c r="F39" i="7"/>
  <c r="E44" i="7"/>
  <c r="F44" i="7" l="1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17" i="7"/>
  <c r="E35" i="7"/>
  <c r="F11" i="7"/>
  <c r="F10" i="7"/>
  <c r="F9" i="7"/>
  <c r="E12" i="7"/>
  <c r="E46" i="7" l="1"/>
  <c r="G36" i="1"/>
  <c r="D10" i="1"/>
  <c r="C87" i="7" l="1"/>
  <c r="D87" i="7"/>
  <c r="C82" i="7"/>
  <c r="C96" i="7" s="1"/>
  <c r="D82" i="7"/>
  <c r="D69" i="7"/>
  <c r="C69" i="7"/>
  <c r="F69" i="7"/>
  <c r="C63" i="7"/>
  <c r="C72" i="7" s="1"/>
  <c r="D61" i="7"/>
  <c r="D60" i="7"/>
  <c r="D63" i="7" s="1"/>
  <c r="C56" i="7"/>
  <c r="D55" i="7"/>
  <c r="D54" i="7"/>
  <c r="D53" i="7"/>
  <c r="D56" i="7" s="1"/>
  <c r="D72" i="7" s="1"/>
  <c r="C44" i="7"/>
  <c r="D44" i="7"/>
  <c r="C35" i="7"/>
  <c r="D12" i="7"/>
  <c r="C12" i="7"/>
  <c r="D96" i="7" l="1"/>
  <c r="F12" i="7"/>
  <c r="F56" i="7"/>
  <c r="F72" i="7" s="1"/>
  <c r="F82" i="7"/>
  <c r="F87" i="7"/>
  <c r="F63" i="7"/>
  <c r="F35" i="7" l="1"/>
  <c r="F46" i="7" s="1"/>
  <c r="D35" i="7"/>
  <c r="D46" i="7" s="1"/>
  <c r="F96" i="7"/>
  <c r="D60" i="1" l="1"/>
  <c r="C94" i="1" l="1"/>
  <c r="E91" i="1"/>
  <c r="E90" i="1"/>
  <c r="D91" i="1"/>
  <c r="C91" i="1"/>
  <c r="D86" i="1" l="1"/>
  <c r="D80" i="1"/>
  <c r="E80" i="1" s="1"/>
  <c r="D79" i="1"/>
  <c r="D82" i="1" s="1"/>
  <c r="C87" i="1"/>
  <c r="D87" i="1"/>
  <c r="C82" i="1"/>
  <c r="E81" i="1"/>
  <c r="E79" i="1" l="1"/>
  <c r="E82" i="1" s="1"/>
  <c r="D94" i="1"/>
  <c r="E86" i="1"/>
  <c r="E87" i="1" s="1"/>
  <c r="E94" i="1" l="1"/>
  <c r="D53" i="1" l="1"/>
  <c r="D9" i="1"/>
  <c r="D61" i="1" l="1"/>
  <c r="D55" i="1"/>
  <c r="D54" i="1"/>
  <c r="H18" i="1" l="1"/>
  <c r="D18" i="1" s="1"/>
  <c r="H19" i="1"/>
  <c r="D19" i="1" s="1"/>
  <c r="H20" i="1"/>
  <c r="D20" i="1" s="1"/>
  <c r="H21" i="1"/>
  <c r="H22" i="1"/>
  <c r="D22" i="1" s="1"/>
  <c r="H23" i="1"/>
  <c r="D23" i="1" s="1"/>
  <c r="H24" i="1"/>
  <c r="D24" i="1" s="1"/>
  <c r="H25" i="1"/>
  <c r="D25" i="1" s="1"/>
  <c r="H26" i="1"/>
  <c r="D26" i="1" s="1"/>
  <c r="H27" i="1"/>
  <c r="D27" i="1" s="1"/>
  <c r="H28" i="1"/>
  <c r="D28" i="1" s="1"/>
  <c r="H29" i="1"/>
  <c r="D29" i="1" s="1"/>
  <c r="H30" i="1"/>
  <c r="D30" i="1" s="1"/>
  <c r="H31" i="1"/>
  <c r="D31" i="1" s="1"/>
  <c r="H32" i="1"/>
  <c r="D32" i="1" s="1"/>
  <c r="H33" i="1"/>
  <c r="D33" i="1" s="1"/>
  <c r="H34" i="1"/>
  <c r="D34" i="1" s="1"/>
  <c r="H17" i="1"/>
  <c r="D17" i="1" s="1"/>
  <c r="D11" i="1"/>
  <c r="H35" i="1" l="1"/>
  <c r="D21" i="1"/>
  <c r="C69" i="1" l="1"/>
  <c r="D69" i="1"/>
  <c r="E68" i="1"/>
  <c r="D39" i="1" l="1"/>
  <c r="D44" i="1" s="1"/>
  <c r="B19" i="6" l="1"/>
  <c r="B5" i="6"/>
  <c r="B7" i="6" s="1"/>
  <c r="B11" i="6" s="1"/>
  <c r="A11" i="6" l="1"/>
  <c r="B15" i="6"/>
  <c r="B13" i="6"/>
  <c r="E67" i="1" l="1"/>
  <c r="E69" i="1" s="1"/>
  <c r="E42" i="1"/>
  <c r="E43" i="1"/>
  <c r="C44" i="1" l="1"/>
  <c r="D63" i="1" l="1"/>
  <c r="C63" i="1"/>
  <c r="E61" i="1"/>
  <c r="E60" i="1"/>
  <c r="D56" i="1"/>
  <c r="D72" i="1" s="1"/>
  <c r="C56" i="1"/>
  <c r="C72" i="1" s="1"/>
  <c r="E55" i="1"/>
  <c r="E54" i="1"/>
  <c r="E53" i="1"/>
  <c r="E63" i="1" l="1"/>
  <c r="E56" i="1"/>
  <c r="E72" i="1" l="1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1" i="5"/>
  <c r="E41" i="1" l="1"/>
  <c r="E40" i="1" l="1"/>
  <c r="E39" i="1"/>
  <c r="C35" i="1"/>
  <c r="E34" i="1"/>
  <c r="E33" i="1"/>
  <c r="E32" i="1"/>
  <c r="E31" i="1"/>
  <c r="E30" i="1"/>
  <c r="E29" i="1"/>
  <c r="D35" i="1"/>
  <c r="E28" i="1"/>
  <c r="E27" i="1"/>
  <c r="E26" i="1"/>
  <c r="E25" i="1"/>
  <c r="E24" i="1"/>
  <c r="E23" i="1"/>
  <c r="E22" i="1"/>
  <c r="E21" i="1"/>
  <c r="E20" i="1"/>
  <c r="E19" i="1"/>
  <c r="E18" i="1"/>
  <c r="E17" i="1"/>
  <c r="C12" i="1"/>
  <c r="E11" i="1"/>
  <c r="E10" i="1"/>
  <c r="E9" i="1"/>
  <c r="E44" i="1" l="1"/>
  <c r="C46" i="1"/>
  <c r="E35" i="1"/>
  <c r="D12" i="1"/>
  <c r="D46" i="1" s="1"/>
  <c r="E12" i="1"/>
  <c r="E46" i="1" l="1"/>
</calcChain>
</file>

<file path=xl/sharedStrings.xml><?xml version="1.0" encoding="utf-8"?>
<sst xmlns="http://schemas.openxmlformats.org/spreadsheetml/2006/main" count="159" uniqueCount="57">
  <si>
    <t>Killeen Independent School District</t>
  </si>
  <si>
    <t>GENERAL FUND</t>
  </si>
  <si>
    <t>Adopted Budget</t>
  </si>
  <si>
    <t>Proposed Amended Budget</t>
  </si>
  <si>
    <t>Revenues:</t>
  </si>
  <si>
    <t>Local &amp; Intermediate</t>
  </si>
  <si>
    <t>State</t>
  </si>
  <si>
    <t>Federal</t>
  </si>
  <si>
    <t>Total Revenues</t>
  </si>
  <si>
    <t>Expenditures:</t>
  </si>
  <si>
    <t>Instruction</t>
  </si>
  <si>
    <t>Instruction Resources &amp; Media Serv.</t>
  </si>
  <si>
    <t>Curriculum &amp; Personnel Development</t>
  </si>
  <si>
    <t>Instructional Administration</t>
  </si>
  <si>
    <t>School Leadership</t>
  </si>
  <si>
    <t>Guidance &amp; Counseling</t>
  </si>
  <si>
    <t xml:space="preserve">Attendance &amp; Social Work </t>
  </si>
  <si>
    <t>Health Services</t>
  </si>
  <si>
    <t>Transportation Services</t>
  </si>
  <si>
    <t>Food Services</t>
  </si>
  <si>
    <t>Extra-Curricular Activities</t>
  </si>
  <si>
    <t>General Administration</t>
  </si>
  <si>
    <t>Plant Maintenance &amp; Operations</t>
  </si>
  <si>
    <t>Security &amp; Monitoring</t>
  </si>
  <si>
    <t>Data Processing Services</t>
  </si>
  <si>
    <t xml:space="preserve"> Community Services</t>
  </si>
  <si>
    <t>Facilities Acquisition &amp; Construction</t>
  </si>
  <si>
    <t>Other Governmental Charges</t>
  </si>
  <si>
    <t>Total Expenditures</t>
  </si>
  <si>
    <t>Other Sources/(Uses)</t>
  </si>
  <si>
    <t>Other Sources</t>
  </si>
  <si>
    <t>Total Other Sources/(Uses)</t>
  </si>
  <si>
    <t>Transfer to Strategic Facilities Plan</t>
  </si>
  <si>
    <t>Change in Fund Balance</t>
  </si>
  <si>
    <t>SCHOOL NUTRITION</t>
  </si>
  <si>
    <t xml:space="preserve">Non Operating Expenses </t>
  </si>
  <si>
    <t>Transfer from General Fund</t>
  </si>
  <si>
    <t>Transfer to School Nutrition</t>
  </si>
  <si>
    <t>SFP TRANSFER in FY 2018</t>
  </si>
  <si>
    <t>FY 2017 Audited Annual GF Expenditures</t>
  </si>
  <si>
    <t>FY 2017 Average Monthly GF Expenditures</t>
  </si>
  <si>
    <t>FY 2017 Average 3 Months of GF Expenditures</t>
  </si>
  <si>
    <t>FY 2017 Ending GF Unassigned Fund Balance</t>
  </si>
  <si>
    <t>New Unaudited Unassigned Fund Balance</t>
  </si>
  <si>
    <t>Transfer as a % of audited expenditure</t>
  </si>
  <si>
    <t>Amount Transferred to SFP</t>
  </si>
  <si>
    <t>Transfer from Summer Feeding</t>
  </si>
  <si>
    <t>Other Uses (incl. Transfer to SFP)</t>
  </si>
  <si>
    <t>DEBT SERVICES</t>
  </si>
  <si>
    <t>Debt Services</t>
  </si>
  <si>
    <t>Proposed Budget  Amendment #1 to the 2017-2018 Adopted Budget</t>
  </si>
  <si>
    <t>Proposed 1st Amendment</t>
  </si>
  <si>
    <t>1st Amendment</t>
  </si>
  <si>
    <t>Other Uses</t>
  </si>
  <si>
    <t>Final Amendment</t>
  </si>
  <si>
    <t>Amended Budget</t>
  </si>
  <si>
    <t>Final Budget Amendment to the 2017-2018 Adopted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</si>
</sst>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4" applyNumberFormat="0" applyAlignment="0" applyProtection="0"/>
    <xf numFmtId="0" fontId="19" fillId="0" borderId="6" applyNumberFormat="0" applyFill="0" applyAlignment="0" applyProtection="0"/>
    <xf numFmtId="0" fontId="20" fillId="4" borderId="0" applyNumberFormat="0" applyBorder="0" applyAlignment="0" applyProtection="0"/>
    <xf numFmtId="0" fontId="12" fillId="0" borderId="0"/>
    <xf numFmtId="0" fontId="12" fillId="0" borderId="0"/>
    <xf numFmtId="0" fontId="6" fillId="8" borderId="8" applyNumberFormat="0" applyFont="0" applyAlignment="0" applyProtection="0"/>
    <xf numFmtId="0" fontId="21" fillId="6" borderId="5" applyNumberFormat="0" applyAlignment="0" applyProtection="0"/>
    <xf numFmtId="0" fontId="7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7" xfId="0" applyFont="1" applyBorder="1"/>
    <xf numFmtId="43" fontId="3" fillId="0" borderId="18" xfId="0" applyNumberFormat="1" applyFont="1" applyBorder="1"/>
    <xf numFmtId="43" fontId="3" fillId="0" borderId="19" xfId="0" applyNumberFormat="1" applyFont="1" applyBorder="1"/>
    <xf numFmtId="49" fontId="3" fillId="0" borderId="0" xfId="2" applyNumberFormat="1" applyFont="1" applyBorder="1"/>
    <xf numFmtId="44" fontId="3" fillId="0" borderId="18" xfId="1" applyFont="1" applyBorder="1"/>
    <xf numFmtId="44" fontId="3" fillId="0" borderId="19" xfId="1" applyFont="1" applyBorder="1"/>
    <xf numFmtId="44" fontId="4" fillId="0" borderId="0" xfId="1" applyFont="1" applyBorder="1"/>
    <xf numFmtId="0" fontId="3" fillId="0" borderId="20" xfId="0" applyFont="1" applyBorder="1"/>
    <xf numFmtId="0" fontId="5" fillId="0" borderId="21" xfId="0" applyFont="1" applyBorder="1" applyAlignment="1">
      <alignment horizontal="right"/>
    </xf>
    <xf numFmtId="43" fontId="3" fillId="0" borderId="22" xfId="0" applyNumberFormat="1" applyFont="1" applyBorder="1"/>
    <xf numFmtId="43" fontId="3" fillId="0" borderId="23" xfId="0" applyNumberFormat="1" applyFont="1" applyBorder="1"/>
    <xf numFmtId="0" fontId="3" fillId="0" borderId="17" xfId="0" applyFont="1" applyBorder="1" applyAlignment="1">
      <alignment horizontal="center"/>
    </xf>
    <xf numFmtId="43" fontId="3" fillId="0" borderId="18" xfId="0" applyNumberFormat="1" applyFont="1" applyFill="1" applyBorder="1"/>
    <xf numFmtId="44" fontId="3" fillId="0" borderId="26" xfId="1" applyFont="1" applyBorder="1"/>
    <xf numFmtId="44" fontId="3" fillId="0" borderId="27" xfId="1" applyFont="1" applyBorder="1"/>
    <xf numFmtId="43" fontId="3" fillId="0" borderId="0" xfId="0" applyNumberFormat="1" applyFont="1" applyBorder="1"/>
    <xf numFmtId="14" fontId="0" fillId="0" borderId="0" xfId="0" applyNumberFormat="1"/>
    <xf numFmtId="164" fontId="0" fillId="0" borderId="0" xfId="50" applyNumberFormat="1" applyFont="1"/>
    <xf numFmtId="0" fontId="4" fillId="0" borderId="0" xfId="0" applyNumberFormat="1" applyFont="1" applyBorder="1"/>
    <xf numFmtId="0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39" fontId="3" fillId="0" borderId="18" xfId="0" applyNumberFormat="1" applyFont="1" applyBorder="1"/>
    <xf numFmtId="0" fontId="7" fillId="0" borderId="0" xfId="0" applyFont="1"/>
    <xf numFmtId="8" fontId="0" fillId="0" borderId="0" xfId="0" applyNumberFormat="1"/>
    <xf numFmtId="0" fontId="0" fillId="0" borderId="0" xfId="0" applyFill="1"/>
    <xf numFmtId="10" fontId="0" fillId="0" borderId="0" xfId="50" applyNumberFormat="1" applyFont="1"/>
    <xf numFmtId="8" fontId="0" fillId="33" borderId="0" xfId="0" applyNumberFormat="1" applyFill="1"/>
    <xf numFmtId="8" fontId="4" fillId="0" borderId="0" xfId="1" applyNumberFormat="1" applyFont="1" applyBorder="1"/>
    <xf numFmtId="8" fontId="4" fillId="0" borderId="0" xfId="0" applyNumberFormat="1" applyFont="1" applyBorder="1"/>
    <xf numFmtId="43" fontId="3" fillId="0" borderId="18" xfId="51" applyFont="1" applyBorder="1"/>
    <xf numFmtId="0" fontId="5" fillId="0" borderId="28" xfId="0" applyFont="1" applyBorder="1" applyAlignment="1">
      <alignment horizontal="right" wrapText="1"/>
    </xf>
    <xf numFmtId="0" fontId="3" fillId="0" borderId="29" xfId="0" applyFont="1" applyBorder="1"/>
    <xf numFmtId="43" fontId="3" fillId="0" borderId="29" xfId="0" applyNumberFormat="1" applyFont="1" applyBorder="1"/>
    <xf numFmtId="44" fontId="3" fillId="0" borderId="29" xfId="1" applyFont="1" applyBorder="1"/>
    <xf numFmtId="43" fontId="3" fillId="0" borderId="30" xfId="0" applyNumberFormat="1" applyFont="1" applyBorder="1"/>
    <xf numFmtId="43" fontId="3" fillId="0" borderId="29" xfId="51" applyFont="1" applyBorder="1"/>
    <xf numFmtId="43" fontId="3" fillId="0" borderId="29" xfId="0" applyNumberFormat="1" applyFont="1" applyFill="1" applyBorder="1"/>
    <xf numFmtId="8" fontId="23" fillId="0" borderId="0" xfId="0" applyNumberFormat="1" applyFont="1" applyBorder="1"/>
    <xf numFmtId="43" fontId="4" fillId="0" borderId="0" xfId="0" applyNumberFormat="1" applyFont="1" applyBorder="1"/>
    <xf numFmtId="0" fontId="5" fillId="0" borderId="24" xfId="0" applyFont="1" applyBorder="1" applyAlignment="1">
      <alignment horizontal="right" wrapText="1"/>
    </xf>
    <xf numFmtId="0" fontId="5" fillId="0" borderId="25" xfId="0" applyFont="1" applyBorder="1" applyAlignment="1">
      <alignment horizontal="right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5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51" builtinId="3"/>
    <cellStyle name="Comma 2" xfId="31"/>
    <cellStyle name="Currency" xfId="1" builtinId="4"/>
    <cellStyle name="Currency 2" xfId="32"/>
    <cellStyle name="Currency 3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3"/>
    <cellStyle name="Normal 2 2" xfId="43"/>
    <cellStyle name="Normal 3" xfId="2"/>
    <cellStyle name="Normal 3 2" xfId="44"/>
    <cellStyle name="Note 2" xfId="45"/>
    <cellStyle name="Output 2" xfId="46"/>
    <cellStyle name="Percent" xfId="50" builtinId="5"/>
    <cellStyle name="Percent 2" xfId="49"/>
    <cellStyle name="Total 2" xfId="47"/>
    <cellStyle name="Warning Text 2" xfId="48"/>
  </cellStyles>
  <dxfs count="0"/>
  <tableStyles count="0" defaultTableStyle="TableStyleMedium2" defaultPivotStyle="PivotStyleLight16"/>
  <colors>
    <mruColors>
      <color rgb="FFFFF1C5"/>
      <color rgb="FF00CC00"/>
      <color rgb="FF6600FF"/>
      <color rgb="FF800080"/>
      <color rgb="FF008000"/>
      <color rgb="FF00669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94"/>
  <sheetViews>
    <sheetView zoomScaleNormal="100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ColWidth="9" defaultRowHeight="15.75" x14ac:dyDescent="0.25"/>
  <cols>
    <col min="1" max="1" width="7.125" style="3" customWidth="1"/>
    <col min="2" max="2" width="32.875" style="3" customWidth="1"/>
    <col min="3" max="3" width="14.5" style="3" bestFit="1" customWidth="1"/>
    <col min="4" max="4" width="16.875" style="3" customWidth="1"/>
    <col min="5" max="5" width="17.125" style="3" customWidth="1"/>
    <col min="6" max="6" width="6.625" style="33" customWidth="1"/>
    <col min="7" max="7" width="15.125" style="3" bestFit="1" customWidth="1"/>
    <col min="8" max="8" width="13.75" style="21" bestFit="1" customWidth="1"/>
    <col min="9" max="9" width="29.625" style="3" bestFit="1" customWidth="1"/>
    <col min="10" max="16384" width="9" style="3"/>
  </cols>
  <sheetData>
    <row r="1" spans="1:6" ht="18.75" x14ac:dyDescent="0.3">
      <c r="A1" s="1" t="s">
        <v>0</v>
      </c>
      <c r="B1" s="2"/>
      <c r="C1" s="2"/>
      <c r="D1" s="2"/>
      <c r="E1" s="2"/>
    </row>
    <row r="2" spans="1:6" x14ac:dyDescent="0.25">
      <c r="A2" s="4"/>
      <c r="B2" s="2"/>
      <c r="C2" s="2"/>
      <c r="D2" s="2"/>
      <c r="E2" s="2"/>
    </row>
    <row r="3" spans="1:6" x14ac:dyDescent="0.25">
      <c r="A3" s="4" t="s">
        <v>50</v>
      </c>
      <c r="B3" s="2"/>
      <c r="C3" s="2"/>
      <c r="D3" s="2"/>
      <c r="E3" s="2"/>
    </row>
    <row r="4" spans="1:6" ht="16.5" thickBot="1" x14ac:dyDescent="0.3">
      <c r="A4" s="2"/>
      <c r="B4" s="2"/>
      <c r="C4" s="2"/>
      <c r="D4" s="2"/>
      <c r="E4" s="2"/>
    </row>
    <row r="5" spans="1:6" x14ac:dyDescent="0.25">
      <c r="A5" s="5"/>
      <c r="B5" s="6"/>
      <c r="C5" s="56" t="s">
        <v>1</v>
      </c>
      <c r="D5" s="56"/>
      <c r="E5" s="57"/>
    </row>
    <row r="6" spans="1:6" ht="29.25" x14ac:dyDescent="0.25">
      <c r="A6" s="7"/>
      <c r="B6" s="8"/>
      <c r="C6" s="9" t="s">
        <v>2</v>
      </c>
      <c r="D6" s="10" t="s">
        <v>51</v>
      </c>
      <c r="E6" s="11" t="s">
        <v>3</v>
      </c>
    </row>
    <row r="7" spans="1:6" x14ac:dyDescent="0.25">
      <c r="A7" s="12"/>
      <c r="B7" s="2"/>
      <c r="C7" s="13"/>
      <c r="D7" s="13"/>
      <c r="E7" s="14"/>
    </row>
    <row r="8" spans="1:6" x14ac:dyDescent="0.25">
      <c r="A8" s="15" t="s">
        <v>4</v>
      </c>
      <c r="B8" s="2"/>
      <c r="C8" s="16"/>
      <c r="D8" s="16"/>
      <c r="E8" s="17"/>
    </row>
    <row r="9" spans="1:6" x14ac:dyDescent="0.25">
      <c r="A9" s="12"/>
      <c r="B9" s="18" t="s">
        <v>5</v>
      </c>
      <c r="C9" s="19">
        <v>77859536</v>
      </c>
      <c r="D9" s="19">
        <f>78484472.47-C9</f>
        <v>624936.46999999881</v>
      </c>
      <c r="E9" s="20">
        <f>SUM(C9:D9)</f>
        <v>78484472.469999999</v>
      </c>
      <c r="F9" s="34"/>
    </row>
    <row r="10" spans="1:6" x14ac:dyDescent="0.25">
      <c r="A10" s="12"/>
      <c r="B10" s="18" t="s">
        <v>6</v>
      </c>
      <c r="C10" s="16">
        <v>253984676</v>
      </c>
      <c r="D10" s="16">
        <f>259671408.42-C10</f>
        <v>5686732.4199999869</v>
      </c>
      <c r="E10" s="17">
        <f>SUM(C10:D10)</f>
        <v>259671408.41999999</v>
      </c>
    </row>
    <row r="11" spans="1:6" x14ac:dyDescent="0.25">
      <c r="A11" s="12"/>
      <c r="B11" s="18" t="s">
        <v>7</v>
      </c>
      <c r="C11" s="16">
        <v>51105049</v>
      </c>
      <c r="D11" s="16">
        <f>53965842.2-C11</f>
        <v>2860793.200000003</v>
      </c>
      <c r="E11" s="17">
        <f>SUM(C11:D11)</f>
        <v>53965842.200000003</v>
      </c>
    </row>
    <row r="12" spans="1:6" x14ac:dyDescent="0.25">
      <c r="A12" s="22"/>
      <c r="B12" s="23" t="s">
        <v>8</v>
      </c>
      <c r="C12" s="24">
        <f>SUM(C9:C11)</f>
        <v>382949261</v>
      </c>
      <c r="D12" s="24">
        <f t="shared" ref="D12:E12" si="0">SUM(D9:D11)</f>
        <v>9172462.0899999887</v>
      </c>
      <c r="E12" s="25">
        <f t="shared" si="0"/>
        <v>392121723.08999997</v>
      </c>
    </row>
    <row r="13" spans="1:6" x14ac:dyDescent="0.25">
      <c r="A13" s="12"/>
      <c r="B13" s="2"/>
      <c r="C13" s="16"/>
      <c r="D13" s="16"/>
      <c r="E13" s="17"/>
    </row>
    <row r="14" spans="1:6" x14ac:dyDescent="0.25">
      <c r="A14" s="12"/>
      <c r="B14" s="2"/>
      <c r="C14" s="16"/>
      <c r="D14" s="16"/>
      <c r="E14" s="17"/>
    </row>
    <row r="15" spans="1:6" x14ac:dyDescent="0.25">
      <c r="A15" s="12"/>
      <c r="B15" s="2"/>
      <c r="C15" s="16"/>
      <c r="D15" s="16"/>
      <c r="E15" s="17"/>
    </row>
    <row r="16" spans="1:6" x14ac:dyDescent="0.25">
      <c r="A16" s="15" t="s">
        <v>9</v>
      </c>
      <c r="B16" s="2"/>
      <c r="C16" s="16"/>
      <c r="D16" s="16"/>
      <c r="E16" s="17"/>
    </row>
    <row r="17" spans="1:8" x14ac:dyDescent="0.25">
      <c r="A17" s="26">
        <v>11</v>
      </c>
      <c r="B17" s="18" t="s">
        <v>10</v>
      </c>
      <c r="C17" s="16">
        <v>233612285.69999999</v>
      </c>
      <c r="D17" s="16">
        <f>IF(H17&lt;0,0,ROUNDUP(H17,0))</f>
        <v>8158443</v>
      </c>
      <c r="E17" s="17">
        <f t="shared" ref="E17:E34" si="1">SUM(C17:D17)</f>
        <v>241770728.69999999</v>
      </c>
      <c r="G17" s="38">
        <v>241770727.80507284</v>
      </c>
      <c r="H17" s="42">
        <f>G17-C17</f>
        <v>8158442.1050728559</v>
      </c>
    </row>
    <row r="18" spans="1:8" x14ac:dyDescent="0.25">
      <c r="A18" s="26">
        <v>12</v>
      </c>
      <c r="B18" s="18" t="s">
        <v>11</v>
      </c>
      <c r="C18" s="16">
        <v>10886140.710000001</v>
      </c>
      <c r="D18" s="16">
        <f t="shared" ref="D18:D34" si="2">IF(H18&lt;0,0,ROUNDUP(H18,0))</f>
        <v>481350</v>
      </c>
      <c r="E18" s="17">
        <f t="shared" si="1"/>
        <v>11367490.710000001</v>
      </c>
      <c r="G18" s="38">
        <v>11367490.46136588</v>
      </c>
      <c r="H18" s="42">
        <f t="shared" ref="H18:H34" si="3">G18-C18</f>
        <v>481349.75136587955</v>
      </c>
    </row>
    <row r="19" spans="1:8" x14ac:dyDescent="0.25">
      <c r="A19" s="26">
        <v>13</v>
      </c>
      <c r="B19" s="18" t="s">
        <v>12</v>
      </c>
      <c r="C19" s="16">
        <v>7316579.3799999999</v>
      </c>
      <c r="D19" s="16">
        <f t="shared" si="2"/>
        <v>0</v>
      </c>
      <c r="E19" s="17">
        <f t="shared" si="1"/>
        <v>7316579.3799999999</v>
      </c>
      <c r="G19" s="38">
        <v>7182927.288341471</v>
      </c>
      <c r="H19" s="42">
        <f t="shared" si="3"/>
        <v>-133652.09165852889</v>
      </c>
    </row>
    <row r="20" spans="1:8" x14ac:dyDescent="0.25">
      <c r="A20" s="26">
        <v>21</v>
      </c>
      <c r="B20" s="18" t="s">
        <v>13</v>
      </c>
      <c r="C20" s="16">
        <v>4114642.79</v>
      </c>
      <c r="D20" s="16">
        <f t="shared" si="2"/>
        <v>0</v>
      </c>
      <c r="E20" s="17">
        <f t="shared" si="1"/>
        <v>4114642.79</v>
      </c>
      <c r="G20" s="38">
        <v>3925412.2329756119</v>
      </c>
      <c r="H20" s="42">
        <f t="shared" si="3"/>
        <v>-189230.55702438811</v>
      </c>
    </row>
    <row r="21" spans="1:8" x14ac:dyDescent="0.25">
      <c r="A21" s="26">
        <v>23</v>
      </c>
      <c r="B21" s="18" t="s">
        <v>14</v>
      </c>
      <c r="C21" s="16">
        <v>23537240.079999998</v>
      </c>
      <c r="D21" s="16">
        <f t="shared" si="2"/>
        <v>434961</v>
      </c>
      <c r="E21" s="17">
        <f t="shared" si="1"/>
        <v>23972201.079999998</v>
      </c>
      <c r="G21" s="38">
        <v>23972200.53707312</v>
      </c>
      <c r="H21" s="42">
        <f t="shared" si="3"/>
        <v>434960.45707312226</v>
      </c>
    </row>
    <row r="22" spans="1:8" x14ac:dyDescent="0.25">
      <c r="A22" s="26">
        <v>31</v>
      </c>
      <c r="B22" s="18" t="s">
        <v>15</v>
      </c>
      <c r="C22" s="16">
        <v>15995936.380000001</v>
      </c>
      <c r="D22" s="16">
        <f t="shared" si="2"/>
        <v>307176</v>
      </c>
      <c r="E22" s="17">
        <f t="shared" si="1"/>
        <v>16303112.380000001</v>
      </c>
      <c r="G22" s="38">
        <v>16303112.174512215</v>
      </c>
      <c r="H22" s="42">
        <f t="shared" si="3"/>
        <v>307175.79451221414</v>
      </c>
    </row>
    <row r="23" spans="1:8" x14ac:dyDescent="0.25">
      <c r="A23" s="26">
        <v>32</v>
      </c>
      <c r="B23" s="18" t="s">
        <v>16</v>
      </c>
      <c r="C23" s="16">
        <v>1419483.71</v>
      </c>
      <c r="D23" s="16">
        <f t="shared" si="2"/>
        <v>122889</v>
      </c>
      <c r="E23" s="17">
        <f t="shared" si="1"/>
        <v>1542372.71</v>
      </c>
      <c r="G23" s="38">
        <v>1542372.6127317075</v>
      </c>
      <c r="H23" s="42">
        <f t="shared" si="3"/>
        <v>122888.90273170755</v>
      </c>
    </row>
    <row r="24" spans="1:8" x14ac:dyDescent="0.25">
      <c r="A24" s="26">
        <v>33</v>
      </c>
      <c r="B24" s="18" t="s">
        <v>17</v>
      </c>
      <c r="C24" s="16">
        <v>4692798.53</v>
      </c>
      <c r="D24" s="16">
        <f t="shared" si="2"/>
        <v>280693</v>
      </c>
      <c r="E24" s="17">
        <f t="shared" si="1"/>
        <v>4973491.53</v>
      </c>
      <c r="G24" s="38">
        <v>4973491.0324878097</v>
      </c>
      <c r="H24" s="42">
        <f t="shared" si="3"/>
        <v>280692.5024878094</v>
      </c>
    </row>
    <row r="25" spans="1:8" x14ac:dyDescent="0.25">
      <c r="A25" s="26">
        <v>34</v>
      </c>
      <c r="B25" s="18" t="s">
        <v>18</v>
      </c>
      <c r="C25" s="16">
        <v>13127495.789999999</v>
      </c>
      <c r="D25" s="16">
        <f t="shared" si="2"/>
        <v>609674</v>
      </c>
      <c r="E25" s="17">
        <f t="shared" si="1"/>
        <v>13737169.789999999</v>
      </c>
      <c r="G25" s="38">
        <v>13737168.971804876</v>
      </c>
      <c r="H25" s="42">
        <f t="shared" si="3"/>
        <v>609673.18180487677</v>
      </c>
    </row>
    <row r="26" spans="1:8" x14ac:dyDescent="0.25">
      <c r="A26" s="26">
        <v>35</v>
      </c>
      <c r="B26" s="18" t="s">
        <v>19</v>
      </c>
      <c r="C26" s="16">
        <v>399477.41</v>
      </c>
      <c r="D26" s="16">
        <f t="shared" si="2"/>
        <v>29359</v>
      </c>
      <c r="E26" s="17">
        <f t="shared" si="1"/>
        <v>428836.41</v>
      </c>
      <c r="G26" s="38">
        <v>428835.78360975615</v>
      </c>
      <c r="H26" s="42">
        <f t="shared" si="3"/>
        <v>29358.373609756178</v>
      </c>
    </row>
    <row r="27" spans="1:8" x14ac:dyDescent="0.25">
      <c r="A27" s="26">
        <v>36</v>
      </c>
      <c r="B27" s="18" t="s">
        <v>20</v>
      </c>
      <c r="C27" s="16">
        <v>10027718.119999999</v>
      </c>
      <c r="D27" s="16">
        <f t="shared" si="2"/>
        <v>746301</v>
      </c>
      <c r="E27" s="17">
        <f t="shared" si="1"/>
        <v>10774019.119999999</v>
      </c>
      <c r="G27" s="38">
        <v>10774018.621536588</v>
      </c>
      <c r="H27" s="42">
        <f t="shared" si="3"/>
        <v>746300.50153658912</v>
      </c>
    </row>
    <row r="28" spans="1:8" x14ac:dyDescent="0.25">
      <c r="A28" s="26">
        <v>41</v>
      </c>
      <c r="B28" s="18" t="s">
        <v>21</v>
      </c>
      <c r="C28" s="16">
        <v>9863986.8200000003</v>
      </c>
      <c r="D28" s="16">
        <f t="shared" si="2"/>
        <v>7111</v>
      </c>
      <c r="E28" s="17">
        <f t="shared" si="1"/>
        <v>9871097.8200000003</v>
      </c>
      <c r="G28" s="38">
        <v>9871097.5499512218</v>
      </c>
      <c r="H28" s="42">
        <f t="shared" si="3"/>
        <v>7110.7299512214959</v>
      </c>
    </row>
    <row r="29" spans="1:8" x14ac:dyDescent="0.25">
      <c r="A29" s="26">
        <v>51</v>
      </c>
      <c r="B29" s="18" t="s">
        <v>22</v>
      </c>
      <c r="C29" s="16">
        <v>33086711.030000001</v>
      </c>
      <c r="D29" s="16">
        <f t="shared" si="2"/>
        <v>389941</v>
      </c>
      <c r="E29" s="17">
        <f t="shared" si="1"/>
        <v>33476652.030000001</v>
      </c>
      <c r="G29" s="38">
        <v>33476651.339268301</v>
      </c>
      <c r="H29" s="42">
        <f t="shared" si="3"/>
        <v>389940.30926829949</v>
      </c>
    </row>
    <row r="30" spans="1:8" x14ac:dyDescent="0.25">
      <c r="A30" s="26">
        <v>52</v>
      </c>
      <c r="B30" s="18" t="s">
        <v>23</v>
      </c>
      <c r="C30" s="16">
        <v>3331324.33</v>
      </c>
      <c r="D30" s="16">
        <f t="shared" si="2"/>
        <v>316969</v>
      </c>
      <c r="E30" s="17">
        <f t="shared" si="1"/>
        <v>3648293.33</v>
      </c>
      <c r="G30" s="38">
        <v>3648292.4045853689</v>
      </c>
      <c r="H30" s="42">
        <f t="shared" si="3"/>
        <v>316968.07458536886</v>
      </c>
    </row>
    <row r="31" spans="1:8" x14ac:dyDescent="0.25">
      <c r="A31" s="26">
        <v>53</v>
      </c>
      <c r="B31" s="18" t="s">
        <v>24</v>
      </c>
      <c r="C31" s="16">
        <v>5077193.99</v>
      </c>
      <c r="D31" s="16">
        <f t="shared" si="2"/>
        <v>715600</v>
      </c>
      <c r="E31" s="17">
        <f t="shared" si="1"/>
        <v>5792793.9900000002</v>
      </c>
      <c r="G31" s="38">
        <v>5792793.6582926847</v>
      </c>
      <c r="H31" s="42">
        <f t="shared" si="3"/>
        <v>715599.66829268448</v>
      </c>
    </row>
    <row r="32" spans="1:8" x14ac:dyDescent="0.25">
      <c r="A32" s="26">
        <v>61</v>
      </c>
      <c r="B32" s="18" t="s">
        <v>25</v>
      </c>
      <c r="C32" s="16">
        <v>913801.75</v>
      </c>
      <c r="D32" s="16">
        <f t="shared" si="2"/>
        <v>0</v>
      </c>
      <c r="E32" s="17">
        <f t="shared" si="1"/>
        <v>913801.75</v>
      </c>
      <c r="G32" s="38">
        <v>851120.58009756054</v>
      </c>
      <c r="H32" s="42">
        <f t="shared" si="3"/>
        <v>-62681.169902439462</v>
      </c>
    </row>
    <row r="33" spans="1:9" x14ac:dyDescent="0.25">
      <c r="A33" s="26">
        <v>81</v>
      </c>
      <c r="B33" s="18" t="s">
        <v>26</v>
      </c>
      <c r="C33" s="16">
        <v>0</v>
      </c>
      <c r="D33" s="16">
        <f t="shared" si="2"/>
        <v>1463611</v>
      </c>
      <c r="E33" s="17">
        <f t="shared" si="1"/>
        <v>1463611</v>
      </c>
      <c r="G33" s="38">
        <v>1463610.7317073171</v>
      </c>
      <c r="H33" s="42">
        <f t="shared" si="3"/>
        <v>1463610.7317073171</v>
      </c>
    </row>
    <row r="34" spans="1:9" x14ac:dyDescent="0.25">
      <c r="A34" s="26">
        <v>99</v>
      </c>
      <c r="B34" s="18" t="s">
        <v>27</v>
      </c>
      <c r="C34" s="16">
        <v>858182</v>
      </c>
      <c r="D34" s="16">
        <f t="shared" si="2"/>
        <v>133090</v>
      </c>
      <c r="E34" s="17">
        <f t="shared" si="1"/>
        <v>991272</v>
      </c>
      <c r="G34" s="38">
        <v>991271.54341463407</v>
      </c>
      <c r="H34" s="42">
        <f t="shared" si="3"/>
        <v>133089.54341463407</v>
      </c>
    </row>
    <row r="35" spans="1:9" x14ac:dyDescent="0.25">
      <c r="A35" s="22"/>
      <c r="B35" s="23" t="s">
        <v>28</v>
      </c>
      <c r="C35" s="24">
        <f>SUM(C17:C34)</f>
        <v>378260998.51999992</v>
      </c>
      <c r="D35" s="24">
        <f>SUM(D17:D34)</f>
        <v>14197168</v>
      </c>
      <c r="E35" s="25">
        <f>SUM(E17:E34)</f>
        <v>392458166.51999992</v>
      </c>
      <c r="H35" s="42">
        <f>SUM(H17:H34)</f>
        <v>13811596.80882898</v>
      </c>
    </row>
    <row r="36" spans="1:9" x14ac:dyDescent="0.25">
      <c r="A36" s="12"/>
      <c r="B36" s="2"/>
      <c r="C36" s="16"/>
      <c r="D36" s="16"/>
      <c r="E36" s="17"/>
      <c r="G36" s="43">
        <f>SUM(G17:G35)</f>
        <v>392072595.32882899</v>
      </c>
    </row>
    <row r="37" spans="1:9" x14ac:dyDescent="0.25">
      <c r="A37" s="12"/>
      <c r="B37" s="2"/>
      <c r="C37" s="16"/>
      <c r="D37" s="16"/>
      <c r="E37" s="17"/>
    </row>
    <row r="38" spans="1:9" x14ac:dyDescent="0.25">
      <c r="A38" s="15" t="s">
        <v>29</v>
      </c>
      <c r="B38" s="2"/>
      <c r="C38" s="16"/>
      <c r="D38" s="16"/>
      <c r="E38" s="17"/>
    </row>
    <row r="39" spans="1:9" x14ac:dyDescent="0.25">
      <c r="A39" s="12"/>
      <c r="B39" s="2" t="s">
        <v>30</v>
      </c>
      <c r="C39" s="16">
        <v>40000</v>
      </c>
      <c r="D39" s="16">
        <f>50266.56+2300.5</f>
        <v>52567.06</v>
      </c>
      <c r="E39" s="17">
        <f>SUM(C39:D39)</f>
        <v>92567.06</v>
      </c>
      <c r="I39" s="35"/>
    </row>
    <row r="40" spans="1:9" x14ac:dyDescent="0.25">
      <c r="A40" s="12"/>
      <c r="B40" s="2" t="s">
        <v>47</v>
      </c>
      <c r="C40" s="16">
        <v>-4728262.4800000004</v>
      </c>
      <c r="D40" s="16">
        <v>-3300.5</v>
      </c>
      <c r="E40" s="17">
        <f>SUM(C40:D40)</f>
        <v>-4731562.9800000004</v>
      </c>
    </row>
    <row r="41" spans="1:9" x14ac:dyDescent="0.25">
      <c r="A41" s="12"/>
      <c r="B41" s="2" t="s">
        <v>32</v>
      </c>
      <c r="C41" s="16">
        <v>0</v>
      </c>
      <c r="D41" s="36">
        <v>-17309232</v>
      </c>
      <c r="E41" s="17">
        <f>SUM(C41:D41)</f>
        <v>-17309232</v>
      </c>
    </row>
    <row r="42" spans="1:9" x14ac:dyDescent="0.25">
      <c r="A42" s="12"/>
      <c r="B42" s="2" t="s">
        <v>37</v>
      </c>
      <c r="C42" s="16"/>
      <c r="D42" s="36">
        <v>-49672.24</v>
      </c>
      <c r="E42" s="17">
        <f>SUM(C42:D42)</f>
        <v>-49672.24</v>
      </c>
    </row>
    <row r="43" spans="1:9" x14ac:dyDescent="0.25">
      <c r="A43" s="12"/>
      <c r="B43" s="2" t="s">
        <v>35</v>
      </c>
      <c r="C43" s="16"/>
      <c r="D43" s="36">
        <v>-800000</v>
      </c>
      <c r="E43" s="17">
        <f>SUM(C43:D43)</f>
        <v>-800000</v>
      </c>
    </row>
    <row r="44" spans="1:9" x14ac:dyDescent="0.25">
      <c r="A44" s="22"/>
      <c r="B44" s="23" t="s">
        <v>31</v>
      </c>
      <c r="C44" s="24">
        <f>SUM(C39:C43)</f>
        <v>-4688262.4800000004</v>
      </c>
      <c r="D44" s="24">
        <f>SUM(D39:D43)</f>
        <v>-18109637.68</v>
      </c>
      <c r="E44" s="25">
        <f>SUM(E39:E43)</f>
        <v>-22797900.16</v>
      </c>
    </row>
    <row r="45" spans="1:9" x14ac:dyDescent="0.25">
      <c r="A45" s="12"/>
      <c r="B45" s="2"/>
      <c r="C45" s="16"/>
      <c r="D45" s="16"/>
      <c r="E45" s="17"/>
    </row>
    <row r="46" spans="1:9" ht="33.75" customHeight="1" thickBot="1" x14ac:dyDescent="0.3">
      <c r="A46" s="54" t="s">
        <v>33</v>
      </c>
      <c r="B46" s="55"/>
      <c r="C46" s="28">
        <f>(C12-C35+C44)*-1</f>
        <v>-7.8231096267700195E-8</v>
      </c>
      <c r="D46" s="28">
        <f>D12-D35+D44</f>
        <v>-23134343.590000011</v>
      </c>
      <c r="E46" s="29">
        <f>E12-E35+E44</f>
        <v>-23134343.589999948</v>
      </c>
      <c r="F46" s="34"/>
    </row>
    <row r="47" spans="1:9" x14ac:dyDescent="0.25">
      <c r="A47" s="2"/>
      <c r="B47" s="2"/>
      <c r="C47" s="30"/>
      <c r="D47" s="30"/>
      <c r="E47" s="30"/>
    </row>
    <row r="48" spans="1:9" ht="16.5" thickBot="1" x14ac:dyDescent="0.3">
      <c r="A48" s="2"/>
      <c r="B48" s="2"/>
      <c r="C48" s="30"/>
      <c r="D48" s="30"/>
      <c r="E48" s="30"/>
    </row>
    <row r="49" spans="1:5" x14ac:dyDescent="0.25">
      <c r="A49" s="5"/>
      <c r="B49" s="6"/>
      <c r="C49" s="56" t="s">
        <v>34</v>
      </c>
      <c r="D49" s="56"/>
      <c r="E49" s="57"/>
    </row>
    <row r="50" spans="1:5" ht="29.25" x14ac:dyDescent="0.25">
      <c r="A50" s="7"/>
      <c r="B50" s="8"/>
      <c r="C50" s="9" t="s">
        <v>2</v>
      </c>
      <c r="D50" s="10" t="s">
        <v>51</v>
      </c>
      <c r="E50" s="11" t="s">
        <v>3</v>
      </c>
    </row>
    <row r="51" spans="1:5" x14ac:dyDescent="0.25">
      <c r="A51" s="12"/>
      <c r="B51" s="2"/>
      <c r="C51" s="13"/>
      <c r="D51" s="13"/>
      <c r="E51" s="14"/>
    </row>
    <row r="52" spans="1:5" x14ac:dyDescent="0.25">
      <c r="A52" s="15" t="s">
        <v>4</v>
      </c>
      <c r="B52" s="2"/>
      <c r="C52" s="16"/>
      <c r="D52" s="16"/>
      <c r="E52" s="17"/>
    </row>
    <row r="53" spans="1:5" x14ac:dyDescent="0.25">
      <c r="A53" s="12"/>
      <c r="B53" s="18" t="s">
        <v>5</v>
      </c>
      <c r="C53" s="19">
        <v>3117400</v>
      </c>
      <c r="D53" s="19">
        <f>3338836.05-3117400-330000-160000</f>
        <v>-268563.95000000019</v>
      </c>
      <c r="E53" s="20">
        <f>SUM(C53:D53)</f>
        <v>2848836.05</v>
      </c>
    </row>
    <row r="54" spans="1:5" x14ac:dyDescent="0.25">
      <c r="A54" s="12"/>
      <c r="B54" s="18" t="s">
        <v>6</v>
      </c>
      <c r="C54" s="16">
        <v>122630</v>
      </c>
      <c r="D54" s="16">
        <f>121321.82-122630</f>
        <v>-1308.179999999993</v>
      </c>
      <c r="E54" s="17">
        <f>SUM(C54:D54)</f>
        <v>121321.82</v>
      </c>
    </row>
    <row r="55" spans="1:5" x14ac:dyDescent="0.25">
      <c r="A55" s="12"/>
      <c r="B55" s="18" t="s">
        <v>7</v>
      </c>
      <c r="C55" s="16">
        <v>16200861.32</v>
      </c>
      <c r="D55" s="16">
        <f>13856379.4+1400000+330000-16200861.32</f>
        <v>-614481.91999999993</v>
      </c>
      <c r="E55" s="17">
        <f>SUM(C55:D55)</f>
        <v>15586379.4</v>
      </c>
    </row>
    <row r="56" spans="1:5" x14ac:dyDescent="0.25">
      <c r="A56" s="22"/>
      <c r="B56" s="23" t="s">
        <v>8</v>
      </c>
      <c r="C56" s="24">
        <f>SUM(C53:C55)</f>
        <v>19440891.32</v>
      </c>
      <c r="D56" s="24">
        <f t="shared" ref="D56:E56" si="4">SUM(D53:D55)</f>
        <v>-884354.05</v>
      </c>
      <c r="E56" s="25">
        <f t="shared" si="4"/>
        <v>18556537.27</v>
      </c>
    </row>
    <row r="57" spans="1:5" x14ac:dyDescent="0.25">
      <c r="A57" s="12"/>
      <c r="B57" s="2"/>
      <c r="C57" s="16"/>
      <c r="D57" s="16"/>
      <c r="E57" s="17"/>
    </row>
    <row r="58" spans="1:5" x14ac:dyDescent="0.25">
      <c r="A58" s="12"/>
      <c r="B58" s="2"/>
      <c r="C58" s="16"/>
      <c r="D58" s="16"/>
      <c r="E58" s="17"/>
    </row>
    <row r="59" spans="1:5" x14ac:dyDescent="0.25">
      <c r="A59" s="15" t="s">
        <v>9</v>
      </c>
      <c r="B59" s="2"/>
      <c r="C59" s="16"/>
      <c r="D59" s="16"/>
      <c r="E59" s="17"/>
    </row>
    <row r="60" spans="1:5" x14ac:dyDescent="0.25">
      <c r="A60" s="26">
        <v>35</v>
      </c>
      <c r="B60" s="18" t="s">
        <v>19</v>
      </c>
      <c r="C60" s="16">
        <v>19095657.140000001</v>
      </c>
      <c r="D60" s="16">
        <f>19910242.23-19095657.14</f>
        <v>814585.08999999985</v>
      </c>
      <c r="E60" s="17">
        <f t="shared" ref="E60:E61" si="5">SUM(C60:D60)</f>
        <v>19910242.23</v>
      </c>
    </row>
    <row r="61" spans="1:5" x14ac:dyDescent="0.25">
      <c r="A61" s="26">
        <v>51</v>
      </c>
      <c r="B61" s="18" t="s">
        <v>22</v>
      </c>
      <c r="C61" s="16">
        <v>39598</v>
      </c>
      <c r="D61" s="16">
        <f>75131.52-39598</f>
        <v>35533.520000000004</v>
      </c>
      <c r="E61" s="17">
        <f t="shared" si="5"/>
        <v>75131.520000000004</v>
      </c>
    </row>
    <row r="62" spans="1:5" x14ac:dyDescent="0.25">
      <c r="A62" s="26">
        <v>52</v>
      </c>
      <c r="B62" s="18" t="s">
        <v>23</v>
      </c>
      <c r="C62" s="16">
        <v>100000</v>
      </c>
      <c r="D62" s="27">
        <v>-100000</v>
      </c>
      <c r="E62" s="17"/>
    </row>
    <row r="63" spans="1:5" x14ac:dyDescent="0.25">
      <c r="A63" s="22"/>
      <c r="B63" s="23" t="s">
        <v>28</v>
      </c>
      <c r="C63" s="24">
        <f>SUM(C60:C62)</f>
        <v>19235255.140000001</v>
      </c>
      <c r="D63" s="24">
        <f>SUM(D60:D62)</f>
        <v>750118.60999999987</v>
      </c>
      <c r="E63" s="25">
        <f>SUM(E60:E62)</f>
        <v>19985373.75</v>
      </c>
    </row>
    <row r="64" spans="1:5" x14ac:dyDescent="0.25">
      <c r="A64" s="12"/>
      <c r="B64" s="2"/>
      <c r="C64" s="16"/>
      <c r="D64" s="16"/>
      <c r="E64" s="17"/>
    </row>
    <row r="65" spans="1:5" x14ac:dyDescent="0.25">
      <c r="A65" s="12"/>
      <c r="B65" s="2"/>
      <c r="C65" s="16"/>
      <c r="D65" s="16"/>
      <c r="E65" s="17"/>
    </row>
    <row r="66" spans="1:5" x14ac:dyDescent="0.25">
      <c r="A66" s="15" t="s">
        <v>29</v>
      </c>
      <c r="B66" s="2"/>
      <c r="C66" s="16"/>
      <c r="D66" s="16"/>
      <c r="E66" s="17"/>
    </row>
    <row r="67" spans="1:5" x14ac:dyDescent="0.25">
      <c r="A67" s="12"/>
      <c r="B67" s="2" t="s">
        <v>36</v>
      </c>
      <c r="C67" s="16">
        <v>0</v>
      </c>
      <c r="D67" s="16">
        <v>49672.24</v>
      </c>
      <c r="E67" s="17">
        <f>SUM(C67:D67)</f>
        <v>49672.24</v>
      </c>
    </row>
    <row r="68" spans="1:5" x14ac:dyDescent="0.25">
      <c r="A68" s="12"/>
      <c r="B68" s="2" t="s">
        <v>46</v>
      </c>
      <c r="C68" s="16">
        <v>0</v>
      </c>
      <c r="D68" s="16">
        <v>61912.11</v>
      </c>
      <c r="E68" s="17">
        <f>SUM(C68:D68)</f>
        <v>61912.11</v>
      </c>
    </row>
    <row r="69" spans="1:5" x14ac:dyDescent="0.25">
      <c r="A69" s="22"/>
      <c r="B69" s="23" t="s">
        <v>31</v>
      </c>
      <c r="C69" s="24">
        <f>SUM(C67:C68)</f>
        <v>0</v>
      </c>
      <c r="D69" s="24">
        <f>SUM(D67:D68)</f>
        <v>111584.35</v>
      </c>
      <c r="E69" s="24">
        <f>SUM(E67:E68)</f>
        <v>111584.35</v>
      </c>
    </row>
    <row r="70" spans="1:5" x14ac:dyDescent="0.25">
      <c r="A70" s="12"/>
      <c r="B70" s="2"/>
      <c r="C70" s="16"/>
      <c r="D70" s="16"/>
      <c r="E70" s="17"/>
    </row>
    <row r="71" spans="1:5" x14ac:dyDescent="0.25">
      <c r="A71" s="12"/>
      <c r="B71" s="2"/>
      <c r="C71" s="16"/>
      <c r="D71" s="16"/>
      <c r="E71" s="17"/>
    </row>
    <row r="72" spans="1:5" ht="16.5" thickBot="1" x14ac:dyDescent="0.3">
      <c r="A72" s="54" t="s">
        <v>33</v>
      </c>
      <c r="B72" s="55"/>
      <c r="C72" s="28">
        <f>C56-C63+C69</f>
        <v>205636.1799999997</v>
      </c>
      <c r="D72" s="28">
        <f>D56-D63+D69</f>
        <v>-1522888.3099999998</v>
      </c>
      <c r="E72" s="29">
        <f>E56-E63+E69</f>
        <v>-1317252.1300000004</v>
      </c>
    </row>
    <row r="74" spans="1:5" ht="16.5" thickBot="1" x14ac:dyDescent="0.3"/>
    <row r="75" spans="1:5" x14ac:dyDescent="0.25">
      <c r="A75" s="5"/>
      <c r="B75" s="6"/>
      <c r="C75" s="56" t="s">
        <v>48</v>
      </c>
      <c r="D75" s="56"/>
      <c r="E75" s="57"/>
    </row>
    <row r="76" spans="1:5" ht="29.25" x14ac:dyDescent="0.25">
      <c r="A76" s="7"/>
      <c r="B76" s="8"/>
      <c r="C76" s="9" t="s">
        <v>2</v>
      </c>
      <c r="D76" s="10" t="s">
        <v>51</v>
      </c>
      <c r="E76" s="11" t="s">
        <v>3</v>
      </c>
    </row>
    <row r="77" spans="1:5" x14ac:dyDescent="0.25">
      <c r="A77" s="12"/>
      <c r="B77" s="2"/>
      <c r="C77" s="13"/>
      <c r="D77" s="13"/>
      <c r="E77" s="14"/>
    </row>
    <row r="78" spans="1:5" x14ac:dyDescent="0.25">
      <c r="A78" s="15" t="s">
        <v>4</v>
      </c>
      <c r="B78" s="2"/>
      <c r="C78" s="16"/>
      <c r="D78" s="16"/>
      <c r="E78" s="17"/>
    </row>
    <row r="79" spans="1:5" x14ac:dyDescent="0.25">
      <c r="A79" s="12"/>
      <c r="B79" s="18" t="s">
        <v>5</v>
      </c>
      <c r="C79" s="19">
        <v>5169275</v>
      </c>
      <c r="D79" s="19">
        <f>5123543.33-C79</f>
        <v>-45731.669999999925</v>
      </c>
      <c r="E79" s="20">
        <f>SUM(C79:D79)</f>
        <v>5123543.33</v>
      </c>
    </row>
    <row r="80" spans="1:5" x14ac:dyDescent="0.25">
      <c r="A80" s="12"/>
      <c r="B80" s="18" t="s">
        <v>6</v>
      </c>
      <c r="C80" s="16">
        <v>4991662</v>
      </c>
      <c r="D80" s="16">
        <f>4994443-C80</f>
        <v>2781</v>
      </c>
      <c r="E80" s="17">
        <f>SUM(C80:D80)</f>
        <v>4994443</v>
      </c>
    </row>
    <row r="81" spans="1:5" x14ac:dyDescent="0.25">
      <c r="A81" s="12"/>
      <c r="B81" s="18" t="s">
        <v>7</v>
      </c>
      <c r="C81" s="16">
        <v>0</v>
      </c>
      <c r="D81" s="16"/>
      <c r="E81" s="17">
        <f>SUM(C81:D81)</f>
        <v>0</v>
      </c>
    </row>
    <row r="82" spans="1:5" x14ac:dyDescent="0.25">
      <c r="A82" s="22"/>
      <c r="B82" s="23" t="s">
        <v>8</v>
      </c>
      <c r="C82" s="24">
        <f>SUM(C79:C81)</f>
        <v>10160937</v>
      </c>
      <c r="D82" s="24">
        <f>SUM(D79:D81)</f>
        <v>-42950.669999999925</v>
      </c>
      <c r="E82" s="25">
        <f>SUM(E79:E81)</f>
        <v>10117986.33</v>
      </c>
    </row>
    <row r="83" spans="1:5" x14ac:dyDescent="0.25">
      <c r="A83" s="12"/>
      <c r="B83" s="2"/>
      <c r="C83" s="16"/>
      <c r="D83" s="16"/>
      <c r="E83" s="17"/>
    </row>
    <row r="84" spans="1:5" x14ac:dyDescent="0.25">
      <c r="A84" s="12"/>
      <c r="B84" s="2"/>
      <c r="C84" s="16"/>
      <c r="D84" s="16"/>
      <c r="E84" s="17"/>
    </row>
    <row r="85" spans="1:5" x14ac:dyDescent="0.25">
      <c r="A85" s="15" t="s">
        <v>9</v>
      </c>
      <c r="B85" s="2"/>
      <c r="C85" s="16"/>
      <c r="D85" s="16"/>
      <c r="E85" s="17"/>
    </row>
    <row r="86" spans="1:5" x14ac:dyDescent="0.25">
      <c r="A86" s="26">
        <v>71</v>
      </c>
      <c r="B86" s="18" t="s">
        <v>49</v>
      </c>
      <c r="C86" s="16">
        <v>10360200</v>
      </c>
      <c r="D86" s="16">
        <f>(9420312.5+1172000)-C86</f>
        <v>232112.5</v>
      </c>
      <c r="E86" s="17">
        <f t="shared" ref="E86" si="6">SUM(C86:D86)</f>
        <v>10592312.5</v>
      </c>
    </row>
    <row r="87" spans="1:5" x14ac:dyDescent="0.25">
      <c r="A87" s="22"/>
      <c r="B87" s="23" t="s">
        <v>28</v>
      </c>
      <c r="C87" s="24">
        <f>SUM(C86:C86)</f>
        <v>10360200</v>
      </c>
      <c r="D87" s="24">
        <f>SUM(D86:D86)</f>
        <v>232112.5</v>
      </c>
      <c r="E87" s="25">
        <f>SUM(E86:E86)</f>
        <v>10592312.5</v>
      </c>
    </row>
    <row r="88" spans="1:5" x14ac:dyDescent="0.25">
      <c r="A88" s="12"/>
      <c r="B88" s="2"/>
      <c r="C88" s="16"/>
      <c r="D88" s="16"/>
      <c r="E88" s="17"/>
    </row>
    <row r="89" spans="1:5" x14ac:dyDescent="0.25">
      <c r="A89" s="12"/>
      <c r="B89" s="2"/>
      <c r="C89" s="16"/>
      <c r="D89" s="16"/>
      <c r="E89" s="17"/>
    </row>
    <row r="90" spans="1:5" x14ac:dyDescent="0.25">
      <c r="A90" s="15" t="s">
        <v>29</v>
      </c>
      <c r="B90" s="2"/>
      <c r="C90" s="16">
        <v>0</v>
      </c>
      <c r="D90" s="16">
        <v>0</v>
      </c>
      <c r="E90" s="17">
        <f t="shared" ref="E90" si="7">SUM(C90:D90)</f>
        <v>0</v>
      </c>
    </row>
    <row r="91" spans="1:5" x14ac:dyDescent="0.25">
      <c r="A91" s="22"/>
      <c r="B91" s="23" t="s">
        <v>31</v>
      </c>
      <c r="C91" s="24">
        <f>SUM(C90)</f>
        <v>0</v>
      </c>
      <c r="D91" s="24">
        <f>SUM(D90)</f>
        <v>0</v>
      </c>
      <c r="E91" s="25">
        <f>SUM(E90:E90)</f>
        <v>0</v>
      </c>
    </row>
    <row r="92" spans="1:5" x14ac:dyDescent="0.25">
      <c r="A92" s="12"/>
      <c r="B92" s="2"/>
      <c r="C92" s="16"/>
      <c r="D92" s="16"/>
      <c r="E92" s="17"/>
    </row>
    <row r="93" spans="1:5" x14ac:dyDescent="0.25">
      <c r="A93" s="12"/>
      <c r="B93" s="2"/>
      <c r="C93" s="16"/>
      <c r="D93" s="16"/>
      <c r="E93" s="17"/>
    </row>
    <row r="94" spans="1:5" ht="16.5" thickBot="1" x14ac:dyDescent="0.3">
      <c r="A94" s="54" t="s">
        <v>33</v>
      </c>
      <c r="B94" s="55"/>
      <c r="C94" s="28">
        <f>C82-C87+C91</f>
        <v>-199263</v>
      </c>
      <c r="D94" s="28">
        <f>D82-D87+D91</f>
        <v>-275063.16999999993</v>
      </c>
      <c r="E94" s="29">
        <f>E82-E87+E91</f>
        <v>-474326.16999999993</v>
      </c>
    </row>
  </sheetData>
  <mergeCells count="6">
    <mergeCell ref="A94:B94"/>
    <mergeCell ref="C5:E5"/>
    <mergeCell ref="A46:B46"/>
    <mergeCell ref="C49:E49"/>
    <mergeCell ref="A72:B72"/>
    <mergeCell ref="C75:E75"/>
  </mergeCells>
  <pageMargins left="0.45" right="0.45" top="0.5" bottom="0.5" header="0.3" footer="0.3"/>
  <pageSetup scale="90" fitToHeight="2" orientation="portrait" r:id="rId1"/>
  <headerFooter>
    <oddFooter>&amp;R&amp;"Arial,Italic"&amp;10as of 07/17/2018</oddFooter>
  </headerFooter>
  <rowBreaks count="1" manualBreakCount="1">
    <brk id="4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96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5.75" x14ac:dyDescent="0.25"/>
  <cols>
    <col min="1" max="1" width="7.125" style="3" customWidth="1"/>
    <col min="2" max="2" width="32.875" style="3" customWidth="1"/>
    <col min="3" max="3" width="14.5" style="3" bestFit="1" customWidth="1"/>
    <col min="4" max="5" width="16.875" style="3" customWidth="1"/>
    <col min="6" max="6" width="17.125" style="3" customWidth="1"/>
    <col min="7" max="7" width="6.625" style="33" customWidth="1"/>
    <col min="8" max="8" width="16" style="3" bestFit="1" customWidth="1"/>
    <col min="9" max="9" width="15.75" style="21" bestFit="1" customWidth="1"/>
    <col min="10" max="10" width="29.625" style="3" bestFit="1" customWidth="1"/>
    <col min="11" max="16384" width="9" style="3"/>
  </cols>
  <sheetData>
    <row r="1" spans="1:8" ht="18.75" x14ac:dyDescent="0.3">
      <c r="A1" s="1" t="s">
        <v>0</v>
      </c>
      <c r="B1" s="2"/>
      <c r="C1" s="2"/>
      <c r="D1" s="2"/>
      <c r="E1" s="2"/>
      <c r="F1" s="2"/>
    </row>
    <row r="2" spans="1:8" x14ac:dyDescent="0.25">
      <c r="A2" s="4"/>
      <c r="B2" s="2"/>
      <c r="C2" s="2"/>
      <c r="D2" s="2"/>
      <c r="E2" s="2"/>
      <c r="F2" s="2"/>
    </row>
    <row r="3" spans="1:8" x14ac:dyDescent="0.25">
      <c r="A3" s="4" t="s">
        <v>56</v>
      </c>
      <c r="B3" s="2"/>
      <c r="C3" s="2"/>
      <c r="D3" s="2"/>
      <c r="E3" s="2"/>
      <c r="F3" s="2"/>
    </row>
    <row r="4" spans="1:8" ht="16.5" thickBot="1" x14ac:dyDescent="0.3">
      <c r="A4" s="2"/>
      <c r="B4" s="2"/>
      <c r="C4" s="2"/>
      <c r="D4" s="2"/>
      <c r="E4" s="2"/>
      <c r="F4" s="2"/>
    </row>
    <row r="5" spans="1:8" x14ac:dyDescent="0.25">
      <c r="A5" s="5"/>
      <c r="B5" s="6"/>
      <c r="C5" s="56" t="s">
        <v>1</v>
      </c>
      <c r="D5" s="56"/>
      <c r="E5" s="56"/>
      <c r="F5" s="57"/>
    </row>
    <row r="6" spans="1:8" x14ac:dyDescent="0.25">
      <c r="A6" s="7"/>
      <c r="B6" s="8"/>
      <c r="C6" s="9" t="s">
        <v>2</v>
      </c>
      <c r="D6" s="10" t="s">
        <v>52</v>
      </c>
      <c r="E6" s="45" t="s">
        <v>54</v>
      </c>
      <c r="F6" s="11" t="s">
        <v>55</v>
      </c>
    </row>
    <row r="7" spans="1:8" x14ac:dyDescent="0.25">
      <c r="A7" s="12"/>
      <c r="B7" s="2"/>
      <c r="C7" s="13"/>
      <c r="D7" s="13"/>
      <c r="E7" s="46"/>
      <c r="F7" s="14"/>
    </row>
    <row r="8" spans="1:8" x14ac:dyDescent="0.25">
      <c r="A8" s="15" t="s">
        <v>4</v>
      </c>
      <c r="B8" s="2"/>
      <c r="C8" s="16"/>
      <c r="D8" s="16"/>
      <c r="E8" s="47"/>
      <c r="F8" s="17"/>
    </row>
    <row r="9" spans="1:8" x14ac:dyDescent="0.25">
      <c r="A9" s="12"/>
      <c r="B9" s="18" t="s">
        <v>5</v>
      </c>
      <c r="C9" s="19">
        <v>77859536</v>
      </c>
      <c r="D9" s="19">
        <v>624936.46999999881</v>
      </c>
      <c r="E9" s="48">
        <f>80208777.14-78484472.47</f>
        <v>1724304.6700000018</v>
      </c>
      <c r="F9" s="20">
        <f>SUM(C9:E9)</f>
        <v>80208777.140000001</v>
      </c>
      <c r="G9" s="34"/>
    </row>
    <row r="10" spans="1:8" x14ac:dyDescent="0.25">
      <c r="A10" s="12"/>
      <c r="B10" s="18" t="s">
        <v>6</v>
      </c>
      <c r="C10" s="16">
        <v>253984676</v>
      </c>
      <c r="D10" s="16">
        <v>5686732.4199999869</v>
      </c>
      <c r="E10" s="47">
        <f>260339263.24-259671408.42</f>
        <v>667854.82000002265</v>
      </c>
      <c r="F10" s="17">
        <f>SUM(C10:E10)</f>
        <v>260339263.24000001</v>
      </c>
    </row>
    <row r="11" spans="1:8" x14ac:dyDescent="0.25">
      <c r="A11" s="12"/>
      <c r="B11" s="18" t="s">
        <v>7</v>
      </c>
      <c r="C11" s="16">
        <v>51105049</v>
      </c>
      <c r="D11" s="16">
        <v>2860793.200000003</v>
      </c>
      <c r="E11" s="47">
        <f>58310194.54-53965842.2</f>
        <v>4344352.3399999961</v>
      </c>
      <c r="F11" s="17">
        <f>SUM(C11:E11)</f>
        <v>58310194.539999999</v>
      </c>
    </row>
    <row r="12" spans="1:8" x14ac:dyDescent="0.25">
      <c r="A12" s="22"/>
      <c r="B12" s="23" t="s">
        <v>8</v>
      </c>
      <c r="C12" s="24">
        <f>SUM(C9:C11)</f>
        <v>382949261</v>
      </c>
      <c r="D12" s="24">
        <f t="shared" ref="D12:F12" si="0">SUM(D9:D11)</f>
        <v>9172462.0899999887</v>
      </c>
      <c r="E12" s="24">
        <f t="shared" si="0"/>
        <v>6736511.8300000206</v>
      </c>
      <c r="F12" s="25">
        <f t="shared" si="0"/>
        <v>398858234.92000002</v>
      </c>
      <c r="H12" s="53"/>
    </row>
    <row r="13" spans="1:8" x14ac:dyDescent="0.25">
      <c r="A13" s="12"/>
      <c r="B13" s="2"/>
      <c r="C13" s="16"/>
      <c r="D13" s="16"/>
      <c r="E13" s="47"/>
      <c r="F13" s="17"/>
    </row>
    <row r="14" spans="1:8" x14ac:dyDescent="0.25">
      <c r="A14" s="12"/>
      <c r="B14" s="2"/>
      <c r="C14" s="16"/>
      <c r="D14" s="16"/>
      <c r="E14" s="47"/>
      <c r="F14" s="17"/>
    </row>
    <row r="15" spans="1:8" x14ac:dyDescent="0.25">
      <c r="A15" s="12"/>
      <c r="B15" s="2"/>
      <c r="C15" s="16"/>
      <c r="D15" s="16"/>
      <c r="E15" s="47"/>
      <c r="F15" s="17"/>
    </row>
    <row r="16" spans="1:8" x14ac:dyDescent="0.25">
      <c r="A16" s="15" t="s">
        <v>9</v>
      </c>
      <c r="B16" s="2"/>
      <c r="C16" s="16"/>
      <c r="D16" s="16"/>
      <c r="E16" s="47"/>
      <c r="F16" s="17"/>
    </row>
    <row r="17" spans="1:9" x14ac:dyDescent="0.25">
      <c r="A17" s="26">
        <v>11</v>
      </c>
      <c r="B17" s="18" t="s">
        <v>10</v>
      </c>
      <c r="C17" s="44">
        <v>233612285.69999999</v>
      </c>
      <c r="D17" s="44">
        <v>4568966.758000195</v>
      </c>
      <c r="E17" s="50">
        <v>0</v>
      </c>
      <c r="F17" s="17">
        <f>SUM(C17:E17)</f>
        <v>238181252.45800018</v>
      </c>
      <c r="H17" s="38"/>
      <c r="I17" s="42"/>
    </row>
    <row r="18" spans="1:9" x14ac:dyDescent="0.25">
      <c r="A18" s="26">
        <v>12</v>
      </c>
      <c r="B18" s="18" t="s">
        <v>11</v>
      </c>
      <c r="C18" s="44">
        <v>10886140.710000001</v>
      </c>
      <c r="D18" s="44">
        <v>275648.36600004323</v>
      </c>
      <c r="E18" s="50">
        <v>0</v>
      </c>
      <c r="F18" s="17">
        <f t="shared" ref="F18:F34" si="1">SUM(C18:E18)</f>
        <v>11161789.076000044</v>
      </c>
      <c r="H18" s="38"/>
      <c r="I18" s="42"/>
    </row>
    <row r="19" spans="1:9" x14ac:dyDescent="0.25">
      <c r="A19" s="26">
        <v>13</v>
      </c>
      <c r="B19" s="18" t="s">
        <v>12</v>
      </c>
      <c r="C19" s="44">
        <v>7316579.3799999999</v>
      </c>
      <c r="D19" s="44">
        <v>-427049.23799999245</v>
      </c>
      <c r="E19" s="50">
        <v>160000</v>
      </c>
      <c r="F19" s="17">
        <f t="shared" si="1"/>
        <v>7049530.1420000074</v>
      </c>
      <c r="H19" s="38"/>
      <c r="I19" s="42"/>
    </row>
    <row r="20" spans="1:9" x14ac:dyDescent="0.25">
      <c r="A20" s="26">
        <v>21</v>
      </c>
      <c r="B20" s="18" t="s">
        <v>13</v>
      </c>
      <c r="C20" s="44">
        <v>4114642.79</v>
      </c>
      <c r="D20" s="44">
        <v>-243389.45800000103</v>
      </c>
      <c r="E20" s="50">
        <v>54000</v>
      </c>
      <c r="F20" s="17">
        <f t="shared" si="1"/>
        <v>3925253.331999999</v>
      </c>
      <c r="H20" s="38"/>
      <c r="I20" s="42"/>
    </row>
    <row r="21" spans="1:9" x14ac:dyDescent="0.25">
      <c r="A21" s="26">
        <v>23</v>
      </c>
      <c r="B21" s="18" t="s">
        <v>14</v>
      </c>
      <c r="C21" s="44">
        <v>23537240.079999998</v>
      </c>
      <c r="D21" s="44">
        <v>239485.92999998853</v>
      </c>
      <c r="E21" s="50">
        <v>0</v>
      </c>
      <c r="F21" s="17">
        <f t="shared" si="1"/>
        <v>23776726.009999987</v>
      </c>
      <c r="H21" s="38"/>
      <c r="I21" s="42"/>
    </row>
    <row r="22" spans="1:9" x14ac:dyDescent="0.25">
      <c r="A22" s="26">
        <v>31</v>
      </c>
      <c r="B22" s="18" t="s">
        <v>15</v>
      </c>
      <c r="C22" s="44">
        <v>15995936.380000001</v>
      </c>
      <c r="D22" s="44">
        <v>97213.33500004746</v>
      </c>
      <c r="E22" s="50">
        <v>0</v>
      </c>
      <c r="F22" s="17">
        <f t="shared" si="1"/>
        <v>16093149.715000048</v>
      </c>
      <c r="H22" s="38"/>
      <c r="I22" s="42"/>
    </row>
    <row r="23" spans="1:9" x14ac:dyDescent="0.25">
      <c r="A23" s="26">
        <v>32</v>
      </c>
      <c r="B23" s="18" t="s">
        <v>16</v>
      </c>
      <c r="C23" s="44">
        <v>1419483.71</v>
      </c>
      <c r="D23" s="44">
        <v>34424.412000000477</v>
      </c>
      <c r="E23" s="50">
        <v>9000</v>
      </c>
      <c r="F23" s="17">
        <f t="shared" si="1"/>
        <v>1462908.1220000004</v>
      </c>
      <c r="H23" s="38"/>
      <c r="I23" s="42"/>
    </row>
    <row r="24" spans="1:9" x14ac:dyDescent="0.25">
      <c r="A24" s="26">
        <v>33</v>
      </c>
      <c r="B24" s="18" t="s">
        <v>17</v>
      </c>
      <c r="C24" s="44">
        <v>4692798.53</v>
      </c>
      <c r="D24" s="44">
        <v>227764.57199999411</v>
      </c>
      <c r="E24" s="50">
        <v>0</v>
      </c>
      <c r="F24" s="17">
        <f t="shared" si="1"/>
        <v>4920563.1019999944</v>
      </c>
      <c r="H24" s="38"/>
      <c r="I24" s="42"/>
    </row>
    <row r="25" spans="1:9" x14ac:dyDescent="0.25">
      <c r="A25" s="26">
        <v>34</v>
      </c>
      <c r="B25" s="18" t="s">
        <v>18</v>
      </c>
      <c r="C25" s="44">
        <v>13127495.789999999</v>
      </c>
      <c r="D25" s="44">
        <v>20843.003999998793</v>
      </c>
      <c r="E25" s="50">
        <v>0</v>
      </c>
      <c r="F25" s="17">
        <f t="shared" si="1"/>
        <v>13148338.793999998</v>
      </c>
      <c r="H25" s="38"/>
      <c r="I25" s="42"/>
    </row>
    <row r="26" spans="1:9" x14ac:dyDescent="0.25">
      <c r="A26" s="26">
        <v>35</v>
      </c>
      <c r="B26" s="18" t="s">
        <v>19</v>
      </c>
      <c r="C26" s="44">
        <v>399477.41</v>
      </c>
      <c r="D26" s="44">
        <v>23514.188000000082</v>
      </c>
      <c r="E26" s="50">
        <v>120000</v>
      </c>
      <c r="F26" s="17">
        <f t="shared" si="1"/>
        <v>542991.598</v>
      </c>
      <c r="H26" s="38"/>
      <c r="I26" s="42"/>
    </row>
    <row r="27" spans="1:9" x14ac:dyDescent="0.25">
      <c r="A27" s="26">
        <v>36</v>
      </c>
      <c r="B27" s="18" t="s">
        <v>20</v>
      </c>
      <c r="C27" s="44">
        <v>10027718.119999999</v>
      </c>
      <c r="D27" s="44">
        <v>-4819.5970000177622</v>
      </c>
      <c r="E27" s="50">
        <v>390000</v>
      </c>
      <c r="F27" s="17">
        <f t="shared" si="1"/>
        <v>10412898.522999981</v>
      </c>
      <c r="H27" s="38"/>
      <c r="I27" s="42"/>
    </row>
    <row r="28" spans="1:9" x14ac:dyDescent="0.25">
      <c r="A28" s="26">
        <v>41</v>
      </c>
      <c r="B28" s="18" t="s">
        <v>21</v>
      </c>
      <c r="C28" s="44">
        <v>9863986.8200000003</v>
      </c>
      <c r="D28" s="44">
        <v>-485528.5619999934</v>
      </c>
      <c r="E28" s="50">
        <v>570000</v>
      </c>
      <c r="F28" s="17">
        <f t="shared" si="1"/>
        <v>9948458.2580000069</v>
      </c>
      <c r="H28" s="38"/>
      <c r="I28" s="42"/>
    </row>
    <row r="29" spans="1:9" x14ac:dyDescent="0.25">
      <c r="A29" s="26">
        <v>51</v>
      </c>
      <c r="B29" s="18" t="s">
        <v>22</v>
      </c>
      <c r="C29" s="44">
        <v>33086711.030000001</v>
      </c>
      <c r="D29" s="44">
        <v>-2126053.9100000225</v>
      </c>
      <c r="E29" s="50">
        <v>2200000</v>
      </c>
      <c r="F29" s="17">
        <f t="shared" si="1"/>
        <v>33160657.119999979</v>
      </c>
      <c r="H29" s="38"/>
      <c r="I29" s="42"/>
    </row>
    <row r="30" spans="1:9" x14ac:dyDescent="0.25">
      <c r="A30" s="26">
        <v>52</v>
      </c>
      <c r="B30" s="18" t="s">
        <v>23</v>
      </c>
      <c r="C30" s="44">
        <v>3331324.33</v>
      </c>
      <c r="D30" s="44">
        <v>118766.50800000038</v>
      </c>
      <c r="E30" s="50">
        <v>190000</v>
      </c>
      <c r="F30" s="17">
        <f t="shared" si="1"/>
        <v>3640090.8380000005</v>
      </c>
      <c r="H30" s="38"/>
      <c r="I30" s="42"/>
    </row>
    <row r="31" spans="1:9" x14ac:dyDescent="0.25">
      <c r="A31" s="26">
        <v>53</v>
      </c>
      <c r="B31" s="18" t="s">
        <v>24</v>
      </c>
      <c r="C31" s="44">
        <v>5077193.99</v>
      </c>
      <c r="D31" s="44">
        <v>287332.80999999959</v>
      </c>
      <c r="E31" s="50">
        <v>505000</v>
      </c>
      <c r="F31" s="17">
        <f t="shared" si="1"/>
        <v>5869526.7999999998</v>
      </c>
      <c r="H31" s="38"/>
      <c r="I31" s="42"/>
    </row>
    <row r="32" spans="1:9" x14ac:dyDescent="0.25">
      <c r="A32" s="26">
        <v>61</v>
      </c>
      <c r="B32" s="18" t="s">
        <v>25</v>
      </c>
      <c r="C32" s="44">
        <v>913801.75</v>
      </c>
      <c r="D32" s="44">
        <v>-86694.505999999586</v>
      </c>
      <c r="E32" s="50">
        <v>8200</v>
      </c>
      <c r="F32" s="17">
        <f t="shared" si="1"/>
        <v>835307.24400000041</v>
      </c>
      <c r="H32" s="38"/>
      <c r="I32" s="42"/>
    </row>
    <row r="33" spans="1:10" x14ac:dyDescent="0.25">
      <c r="A33" s="26">
        <v>81</v>
      </c>
      <c r="B33" s="18" t="s">
        <v>26</v>
      </c>
      <c r="C33" s="44">
        <v>0</v>
      </c>
      <c r="D33" s="44">
        <v>1250167.5</v>
      </c>
      <c r="E33" s="50">
        <v>150000</v>
      </c>
      <c r="F33" s="17">
        <f t="shared" si="1"/>
        <v>1400167.5</v>
      </c>
      <c r="H33" s="38"/>
      <c r="I33" s="42"/>
    </row>
    <row r="34" spans="1:10" x14ac:dyDescent="0.25">
      <c r="A34" s="26">
        <v>99</v>
      </c>
      <c r="B34" s="18" t="s">
        <v>27</v>
      </c>
      <c r="C34" s="44">
        <v>858182</v>
      </c>
      <c r="D34" s="44">
        <v>-11470.890000000014</v>
      </c>
      <c r="E34" s="50">
        <v>0</v>
      </c>
      <c r="F34" s="17">
        <f t="shared" si="1"/>
        <v>846711.11</v>
      </c>
      <c r="H34" s="38"/>
      <c r="I34" s="42"/>
    </row>
    <row r="35" spans="1:10" x14ac:dyDescent="0.25">
      <c r="A35" s="22"/>
      <c r="B35" s="23" t="s">
        <v>28</v>
      </c>
      <c r="C35" s="24">
        <f>SUM(C17:C34)</f>
        <v>378260998.51999992</v>
      </c>
      <c r="D35" s="24">
        <f>SUM(D17:D34)</f>
        <v>3759121.2220002413</v>
      </c>
      <c r="E35" s="49">
        <f>SUM(E17:E34)</f>
        <v>4356200</v>
      </c>
      <c r="F35" s="25">
        <f>SUM(F17:F34)</f>
        <v>386376319.74200022</v>
      </c>
      <c r="H35" s="52"/>
      <c r="I35" s="42"/>
    </row>
    <row r="36" spans="1:10" x14ac:dyDescent="0.25">
      <c r="A36" s="12"/>
      <c r="B36" s="2"/>
      <c r="C36" s="16"/>
      <c r="D36" s="16"/>
      <c r="E36" s="47"/>
      <c r="F36" s="17"/>
    </row>
    <row r="37" spans="1:10" x14ac:dyDescent="0.25">
      <c r="A37" s="12"/>
      <c r="B37" s="2"/>
      <c r="C37" s="16"/>
      <c r="D37" s="16"/>
      <c r="E37" s="47"/>
      <c r="F37" s="17"/>
    </row>
    <row r="38" spans="1:10" x14ac:dyDescent="0.25">
      <c r="A38" s="15" t="s">
        <v>29</v>
      </c>
      <c r="B38" s="2"/>
      <c r="C38" s="16"/>
      <c r="D38" s="16"/>
      <c r="E38" s="47"/>
      <c r="F38" s="17"/>
    </row>
    <row r="39" spans="1:10" x14ac:dyDescent="0.25">
      <c r="A39" s="12"/>
      <c r="B39" s="2" t="s">
        <v>30</v>
      </c>
      <c r="C39" s="16">
        <v>40000</v>
      </c>
      <c r="D39" s="16">
        <v>52567.06</v>
      </c>
      <c r="E39" s="47">
        <f>94067.06-92567.06</f>
        <v>1500</v>
      </c>
      <c r="F39" s="17">
        <f>SUM(C39:E39)</f>
        <v>94067.06</v>
      </c>
      <c r="J39" s="35"/>
    </row>
    <row r="40" spans="1:10" x14ac:dyDescent="0.25">
      <c r="A40" s="12"/>
      <c r="B40" s="2" t="s">
        <v>47</v>
      </c>
      <c r="C40" s="16">
        <v>-4728262.4800000004</v>
      </c>
      <c r="D40" s="16">
        <v>-3300.5</v>
      </c>
      <c r="E40" s="47">
        <v>0</v>
      </c>
      <c r="F40" s="17">
        <f t="shared" ref="F40:F43" si="2">SUM(C40:E40)</f>
        <v>-4731562.9800000004</v>
      </c>
    </row>
    <row r="41" spans="1:10" x14ac:dyDescent="0.25">
      <c r="A41" s="12"/>
      <c r="B41" s="2" t="s">
        <v>32</v>
      </c>
      <c r="C41" s="16">
        <v>0</v>
      </c>
      <c r="D41" s="36">
        <v>-17309232</v>
      </c>
      <c r="E41" s="16">
        <v>0</v>
      </c>
      <c r="F41" s="17">
        <f t="shared" si="2"/>
        <v>-17309232</v>
      </c>
    </row>
    <row r="42" spans="1:10" x14ac:dyDescent="0.25">
      <c r="A42" s="12"/>
      <c r="B42" s="2" t="s">
        <v>37</v>
      </c>
      <c r="C42" s="44">
        <v>0</v>
      </c>
      <c r="D42" s="36">
        <v>-49672.24</v>
      </c>
      <c r="E42" s="44">
        <v>0</v>
      </c>
      <c r="F42" s="17">
        <f t="shared" si="2"/>
        <v>-49672.24</v>
      </c>
    </row>
    <row r="43" spans="1:10" x14ac:dyDescent="0.25">
      <c r="A43" s="12"/>
      <c r="B43" s="2" t="s">
        <v>35</v>
      </c>
      <c r="C43" s="16">
        <v>0</v>
      </c>
      <c r="D43" s="36">
        <v>-800000</v>
      </c>
      <c r="E43" s="16">
        <v>0</v>
      </c>
      <c r="F43" s="17">
        <f t="shared" si="2"/>
        <v>-800000</v>
      </c>
    </row>
    <row r="44" spans="1:10" x14ac:dyDescent="0.25">
      <c r="A44" s="22"/>
      <c r="B44" s="23" t="s">
        <v>31</v>
      </c>
      <c r="C44" s="24">
        <f>SUM(C39:C43)</f>
        <v>-4688262.4800000004</v>
      </c>
      <c r="D44" s="24">
        <f>SUM(D39:D43)</f>
        <v>-18109637.68</v>
      </c>
      <c r="E44" s="24">
        <f>SUM(E39:E43)</f>
        <v>1500</v>
      </c>
      <c r="F44" s="25">
        <f>SUM(F39:F43)</f>
        <v>-22796400.16</v>
      </c>
      <c r="H44" s="53"/>
    </row>
    <row r="45" spans="1:10" x14ac:dyDescent="0.25">
      <c r="A45" s="12"/>
      <c r="B45" s="2"/>
      <c r="C45" s="16"/>
      <c r="D45" s="16"/>
      <c r="E45" s="47"/>
      <c r="F45" s="17"/>
    </row>
    <row r="46" spans="1:10" ht="33.75" customHeight="1" thickBot="1" x14ac:dyDescent="0.3">
      <c r="A46" s="54" t="s">
        <v>33</v>
      </c>
      <c r="B46" s="55"/>
      <c r="C46" s="28">
        <v>0</v>
      </c>
      <c r="D46" s="28">
        <f>D12-D35+D44</f>
        <v>-12696296.812000252</v>
      </c>
      <c r="E46" s="28">
        <f>E12-E35+E44</f>
        <v>2381811.8300000206</v>
      </c>
      <c r="F46" s="29">
        <f>F12-F35+F44</f>
        <v>-10314484.982000206</v>
      </c>
      <c r="G46" s="34"/>
      <c r="H46" s="53"/>
    </row>
    <row r="47" spans="1:10" x14ac:dyDescent="0.25">
      <c r="A47" s="2"/>
      <c r="B47" s="2"/>
      <c r="C47" s="30"/>
      <c r="D47" s="30"/>
      <c r="E47" s="30"/>
      <c r="F47" s="30"/>
    </row>
    <row r="48" spans="1:10" ht="16.5" thickBot="1" x14ac:dyDescent="0.3">
      <c r="A48" s="2"/>
      <c r="B48" s="2"/>
      <c r="C48" s="30"/>
      <c r="D48" s="30"/>
      <c r="E48" s="30"/>
      <c r="F48" s="30"/>
    </row>
    <row r="49" spans="1:6" x14ac:dyDescent="0.25">
      <c r="A49" s="5"/>
      <c r="B49" s="6"/>
      <c r="C49" s="56" t="s">
        <v>34</v>
      </c>
      <c r="D49" s="56"/>
      <c r="E49" s="56"/>
      <c r="F49" s="57"/>
    </row>
    <row r="50" spans="1:6" x14ac:dyDescent="0.25">
      <c r="A50" s="7"/>
      <c r="B50" s="8"/>
      <c r="C50" s="9" t="s">
        <v>2</v>
      </c>
      <c r="D50" s="10" t="s">
        <v>52</v>
      </c>
      <c r="E50" s="45" t="s">
        <v>54</v>
      </c>
      <c r="F50" s="11" t="s">
        <v>55</v>
      </c>
    </row>
    <row r="51" spans="1:6" x14ac:dyDescent="0.25">
      <c r="A51" s="12"/>
      <c r="B51" s="2"/>
      <c r="C51" s="13"/>
      <c r="D51" s="13"/>
      <c r="E51" s="46"/>
      <c r="F51" s="14"/>
    </row>
    <row r="52" spans="1:6" x14ac:dyDescent="0.25">
      <c r="A52" s="15" t="s">
        <v>4</v>
      </c>
      <c r="B52" s="2"/>
      <c r="C52" s="16"/>
      <c r="D52" s="16"/>
      <c r="E52" s="47"/>
      <c r="F52" s="17"/>
    </row>
    <row r="53" spans="1:6" x14ac:dyDescent="0.25">
      <c r="A53" s="12"/>
      <c r="B53" s="18" t="s">
        <v>5</v>
      </c>
      <c r="C53" s="19">
        <v>3117400</v>
      </c>
      <c r="D53" s="19">
        <f>3338836.05-3117400-330000-160000</f>
        <v>-268563.95000000019</v>
      </c>
      <c r="E53" s="48">
        <v>0</v>
      </c>
      <c r="F53" s="20">
        <f>SUM(C53:E53)</f>
        <v>2848836.05</v>
      </c>
    </row>
    <row r="54" spans="1:6" x14ac:dyDescent="0.25">
      <c r="A54" s="12"/>
      <c r="B54" s="18" t="s">
        <v>6</v>
      </c>
      <c r="C54" s="16">
        <v>122630</v>
      </c>
      <c r="D54" s="16">
        <f>121321.82-122630</f>
        <v>-1308.179999999993</v>
      </c>
      <c r="E54" s="47">
        <v>0</v>
      </c>
      <c r="F54" s="17">
        <f>SUM(C54:E54)</f>
        <v>121321.82</v>
      </c>
    </row>
    <row r="55" spans="1:6" x14ac:dyDescent="0.25">
      <c r="A55" s="12"/>
      <c r="B55" s="18" t="s">
        <v>7</v>
      </c>
      <c r="C55" s="16">
        <v>16200861.32</v>
      </c>
      <c r="D55" s="16">
        <f>13856379.4+1400000+330000-16200861.32</f>
        <v>-614481.91999999993</v>
      </c>
      <c r="E55" s="47">
        <v>0</v>
      </c>
      <c r="F55" s="17">
        <f>SUM(C55:E55)</f>
        <v>15586379.4</v>
      </c>
    </row>
    <row r="56" spans="1:6" x14ac:dyDescent="0.25">
      <c r="A56" s="22"/>
      <c r="B56" s="23" t="s">
        <v>8</v>
      </c>
      <c r="C56" s="24">
        <f>SUM(C53:C55)</f>
        <v>19440891.32</v>
      </c>
      <c r="D56" s="24">
        <f t="shared" ref="D56:F56" si="3">SUM(D53:D55)</f>
        <v>-884354.05</v>
      </c>
      <c r="E56" s="24">
        <f t="shared" si="3"/>
        <v>0</v>
      </c>
      <c r="F56" s="25">
        <f t="shared" si="3"/>
        <v>18556537.27</v>
      </c>
    </row>
    <row r="57" spans="1:6" x14ac:dyDescent="0.25">
      <c r="A57" s="12"/>
      <c r="B57" s="2"/>
      <c r="C57" s="16"/>
      <c r="D57" s="16"/>
      <c r="E57" s="47"/>
      <c r="F57" s="17"/>
    </row>
    <row r="58" spans="1:6" x14ac:dyDescent="0.25">
      <c r="A58" s="12"/>
      <c r="B58" s="2"/>
      <c r="C58" s="16"/>
      <c r="D58" s="16"/>
      <c r="E58" s="47"/>
      <c r="F58" s="17"/>
    </row>
    <row r="59" spans="1:6" x14ac:dyDescent="0.25">
      <c r="A59" s="15" t="s">
        <v>9</v>
      </c>
      <c r="B59" s="2"/>
      <c r="C59" s="16"/>
      <c r="D59" s="16"/>
      <c r="E59" s="47"/>
      <c r="F59" s="17"/>
    </row>
    <row r="60" spans="1:6" x14ac:dyDescent="0.25">
      <c r="A60" s="26">
        <v>35</v>
      </c>
      <c r="B60" s="18" t="s">
        <v>19</v>
      </c>
      <c r="C60" s="16">
        <v>19095657.140000001</v>
      </c>
      <c r="D60" s="16">
        <f>19910242.23-19095657.14</f>
        <v>814585.08999999985</v>
      </c>
      <c r="E60" s="47">
        <v>0</v>
      </c>
      <c r="F60" s="17">
        <f>SUM(C60:E60)</f>
        <v>19910242.23</v>
      </c>
    </row>
    <row r="61" spans="1:6" x14ac:dyDescent="0.25">
      <c r="A61" s="26">
        <v>51</v>
      </c>
      <c r="B61" s="18" t="s">
        <v>22</v>
      </c>
      <c r="C61" s="16">
        <v>39598</v>
      </c>
      <c r="D61" s="16">
        <f>75131.52-39598</f>
        <v>35533.520000000004</v>
      </c>
      <c r="E61" s="47">
        <v>0</v>
      </c>
      <c r="F61" s="17">
        <f>SUM(C61:E61)</f>
        <v>75131.520000000004</v>
      </c>
    </row>
    <row r="62" spans="1:6" x14ac:dyDescent="0.25">
      <c r="A62" s="26">
        <v>52</v>
      </c>
      <c r="B62" s="18" t="s">
        <v>23</v>
      </c>
      <c r="C62" s="16">
        <v>100000</v>
      </c>
      <c r="D62" s="27">
        <v>-100000</v>
      </c>
      <c r="E62" s="51">
        <v>0</v>
      </c>
      <c r="F62" s="17">
        <f>SUM(C62:E62)</f>
        <v>0</v>
      </c>
    </row>
    <row r="63" spans="1:6" x14ac:dyDescent="0.25">
      <c r="A63" s="22"/>
      <c r="B63" s="23" t="s">
        <v>28</v>
      </c>
      <c r="C63" s="24">
        <f>SUM(C60:C62)</f>
        <v>19235255.140000001</v>
      </c>
      <c r="D63" s="24">
        <f>SUM(D60:D62)</f>
        <v>750118.60999999987</v>
      </c>
      <c r="E63" s="24">
        <f>SUM(E60:E62)</f>
        <v>0</v>
      </c>
      <c r="F63" s="25">
        <f>SUM(F60:F62)</f>
        <v>19985373.75</v>
      </c>
    </row>
    <row r="64" spans="1:6" x14ac:dyDescent="0.25">
      <c r="A64" s="12"/>
      <c r="B64" s="2"/>
      <c r="C64" s="16"/>
      <c r="D64" s="16"/>
      <c r="E64" s="47"/>
      <c r="F64" s="17"/>
    </row>
    <row r="65" spans="1:6" x14ac:dyDescent="0.25">
      <c r="A65" s="12"/>
      <c r="B65" s="2"/>
      <c r="C65" s="16"/>
      <c r="D65" s="16"/>
      <c r="E65" s="47"/>
      <c r="F65" s="17"/>
    </row>
    <row r="66" spans="1:6" x14ac:dyDescent="0.25">
      <c r="A66" s="15" t="s">
        <v>29</v>
      </c>
      <c r="B66" s="2"/>
      <c r="C66" s="16"/>
      <c r="D66" s="16"/>
      <c r="E66" s="47"/>
      <c r="F66" s="17"/>
    </row>
    <row r="67" spans="1:6" x14ac:dyDescent="0.25">
      <c r="A67" s="12"/>
      <c r="B67" s="2" t="s">
        <v>36</v>
      </c>
      <c r="C67" s="16">
        <v>0</v>
      </c>
      <c r="D67" s="16">
        <v>49672.24</v>
      </c>
      <c r="E67" s="47">
        <v>0</v>
      </c>
      <c r="F67" s="17">
        <f>SUM(C67:E67)</f>
        <v>49672.24</v>
      </c>
    </row>
    <row r="68" spans="1:6" x14ac:dyDescent="0.25">
      <c r="A68" s="12"/>
      <c r="B68" s="2" t="s">
        <v>46</v>
      </c>
      <c r="C68" s="16">
        <v>0</v>
      </c>
      <c r="D68" s="16">
        <v>61912.11</v>
      </c>
      <c r="E68" s="47">
        <v>0</v>
      </c>
      <c r="F68" s="17">
        <f>SUM(C68:E68)</f>
        <v>61912.11</v>
      </c>
    </row>
    <row r="69" spans="1:6" x14ac:dyDescent="0.25">
      <c r="A69" s="22"/>
      <c r="B69" s="23" t="s">
        <v>31</v>
      </c>
      <c r="C69" s="24">
        <f>SUM(C67:C68)</f>
        <v>0</v>
      </c>
      <c r="D69" s="24">
        <f>SUM(D67:D68)</f>
        <v>111584.35</v>
      </c>
      <c r="E69" s="24">
        <f>SUM(E67:E68)</f>
        <v>0</v>
      </c>
      <c r="F69" s="24">
        <f>SUM(F67:F68)</f>
        <v>111584.35</v>
      </c>
    </row>
    <row r="70" spans="1:6" x14ac:dyDescent="0.25">
      <c r="A70" s="12"/>
      <c r="B70" s="2"/>
      <c r="C70" s="16"/>
      <c r="D70" s="16"/>
      <c r="E70" s="47"/>
      <c r="F70" s="17"/>
    </row>
    <row r="71" spans="1:6" x14ac:dyDescent="0.25">
      <c r="A71" s="12"/>
      <c r="B71" s="2"/>
      <c r="C71" s="16"/>
      <c r="D71" s="16"/>
      <c r="E71" s="47"/>
      <c r="F71" s="17"/>
    </row>
    <row r="72" spans="1:6" ht="16.5" thickBot="1" x14ac:dyDescent="0.3">
      <c r="A72" s="54" t="s">
        <v>33</v>
      </c>
      <c r="B72" s="55"/>
      <c r="C72" s="28">
        <f>C56-C63+C69</f>
        <v>205636.1799999997</v>
      </c>
      <c r="D72" s="28">
        <f>D56-D63+D69</f>
        <v>-1522888.3099999998</v>
      </c>
      <c r="E72" s="28">
        <f>E56-E63+E69</f>
        <v>0</v>
      </c>
      <c r="F72" s="29">
        <f>F56-F63+F69</f>
        <v>-1317252.1300000004</v>
      </c>
    </row>
    <row r="74" spans="1:6" ht="16.5" thickBot="1" x14ac:dyDescent="0.3"/>
    <row r="75" spans="1:6" x14ac:dyDescent="0.25">
      <c r="A75" s="5"/>
      <c r="B75" s="6"/>
      <c r="C75" s="56" t="s">
        <v>48</v>
      </c>
      <c r="D75" s="56"/>
      <c r="E75" s="56"/>
      <c r="F75" s="57"/>
    </row>
    <row r="76" spans="1:6" x14ac:dyDescent="0.25">
      <c r="A76" s="7"/>
      <c r="B76" s="8"/>
      <c r="C76" s="9" t="s">
        <v>2</v>
      </c>
      <c r="D76" s="10" t="s">
        <v>52</v>
      </c>
      <c r="E76" s="45" t="s">
        <v>54</v>
      </c>
      <c r="F76" s="11" t="s">
        <v>55</v>
      </c>
    </row>
    <row r="77" spans="1:6" x14ac:dyDescent="0.25">
      <c r="A77" s="12"/>
      <c r="B77" s="2"/>
      <c r="C77" s="13"/>
      <c r="D77" s="13"/>
      <c r="E77" s="46"/>
      <c r="F77" s="14"/>
    </row>
    <row r="78" spans="1:6" x14ac:dyDescent="0.25">
      <c r="A78" s="15" t="s">
        <v>4</v>
      </c>
      <c r="B78" s="2"/>
      <c r="C78" s="16"/>
      <c r="D78" s="16"/>
      <c r="E78" s="47"/>
      <c r="F78" s="17"/>
    </row>
    <row r="79" spans="1:6" x14ac:dyDescent="0.25">
      <c r="A79" s="12"/>
      <c r="B79" s="18" t="s">
        <v>5</v>
      </c>
      <c r="C79" s="19">
        <v>5169275</v>
      </c>
      <c r="D79" s="19">
        <f>5123543.33-C79</f>
        <v>-45731.669999999925</v>
      </c>
      <c r="E79" s="48">
        <f>5157429.97-5123543.33</f>
        <v>33886.639999999665</v>
      </c>
      <c r="F79" s="20">
        <f>SUM(C79:E79)</f>
        <v>5157429.97</v>
      </c>
    </row>
    <row r="80" spans="1:6" x14ac:dyDescent="0.25">
      <c r="A80" s="12"/>
      <c r="B80" s="18" t="s">
        <v>6</v>
      </c>
      <c r="C80" s="16">
        <v>4991662</v>
      </c>
      <c r="D80" s="16">
        <f>4994443-C80</f>
        <v>2781</v>
      </c>
      <c r="E80" s="47">
        <v>0</v>
      </c>
      <c r="F80" s="17">
        <f>SUM(C80:E80)</f>
        <v>4994443</v>
      </c>
    </row>
    <row r="81" spans="1:6" x14ac:dyDescent="0.25">
      <c r="A81" s="12"/>
      <c r="B81" s="18" t="s">
        <v>7</v>
      </c>
      <c r="C81" s="16">
        <v>0</v>
      </c>
      <c r="D81" s="16">
        <v>0</v>
      </c>
      <c r="E81" s="47">
        <v>0</v>
      </c>
      <c r="F81" s="17">
        <f>SUM(C81:E81)</f>
        <v>0</v>
      </c>
    </row>
    <row r="82" spans="1:6" x14ac:dyDescent="0.25">
      <c r="A82" s="22"/>
      <c r="B82" s="23" t="s">
        <v>8</v>
      </c>
      <c r="C82" s="24">
        <f>SUM(C79:C81)</f>
        <v>10160937</v>
      </c>
      <c r="D82" s="24">
        <f>SUM(D79:D81)</f>
        <v>-42950.669999999925</v>
      </c>
      <c r="E82" s="24">
        <f>SUM(E79:E81)</f>
        <v>33886.639999999665</v>
      </c>
      <c r="F82" s="25">
        <f>SUM(F79:F81)</f>
        <v>10151872.969999999</v>
      </c>
    </row>
    <row r="83" spans="1:6" x14ac:dyDescent="0.25">
      <c r="A83" s="12"/>
      <c r="B83" s="2"/>
      <c r="C83" s="16"/>
      <c r="D83" s="16"/>
      <c r="E83" s="47"/>
      <c r="F83" s="17"/>
    </row>
    <row r="84" spans="1:6" x14ac:dyDescent="0.25">
      <c r="A84" s="12"/>
      <c r="B84" s="2"/>
      <c r="C84" s="16"/>
      <c r="D84" s="16"/>
      <c r="E84" s="47"/>
      <c r="F84" s="17"/>
    </row>
    <row r="85" spans="1:6" x14ac:dyDescent="0.25">
      <c r="A85" s="15" t="s">
        <v>9</v>
      </c>
      <c r="B85" s="2"/>
      <c r="C85" s="16"/>
      <c r="D85" s="16"/>
      <c r="E85" s="47"/>
      <c r="F85" s="17"/>
    </row>
    <row r="86" spans="1:6" x14ac:dyDescent="0.25">
      <c r="A86" s="26">
        <v>71</v>
      </c>
      <c r="B86" s="18" t="s">
        <v>49</v>
      </c>
      <c r="C86" s="16">
        <v>10360200</v>
      </c>
      <c r="D86" s="16">
        <f>(9420312.5+1172000)-C86</f>
        <v>232112.5</v>
      </c>
      <c r="E86" s="47">
        <f>12367590.02-10592312.5</f>
        <v>1775277.5199999996</v>
      </c>
      <c r="F86" s="17">
        <f>SUM(C86:E86)</f>
        <v>12367590.02</v>
      </c>
    </row>
    <row r="87" spans="1:6" x14ac:dyDescent="0.25">
      <c r="A87" s="22"/>
      <c r="B87" s="23" t="s">
        <v>28</v>
      </c>
      <c r="C87" s="24">
        <f>SUM(C86:C86)</f>
        <v>10360200</v>
      </c>
      <c r="D87" s="24">
        <f>SUM(D86:D86)</f>
        <v>232112.5</v>
      </c>
      <c r="E87" s="24">
        <f>SUM(E86:E86)</f>
        <v>1775277.5199999996</v>
      </c>
      <c r="F87" s="25">
        <f>SUM(F86:F86)</f>
        <v>12367590.02</v>
      </c>
    </row>
    <row r="88" spans="1:6" x14ac:dyDescent="0.25">
      <c r="A88" s="12"/>
      <c r="B88" s="2"/>
      <c r="C88" s="16"/>
      <c r="D88" s="16"/>
      <c r="E88" s="47"/>
      <c r="F88" s="17"/>
    </row>
    <row r="89" spans="1:6" x14ac:dyDescent="0.25">
      <c r="A89" s="12"/>
      <c r="B89" s="2"/>
      <c r="C89" s="16"/>
      <c r="D89" s="16"/>
      <c r="E89" s="47"/>
      <c r="F89" s="17"/>
    </row>
    <row r="90" spans="1:6" x14ac:dyDescent="0.25">
      <c r="A90" s="15" t="s">
        <v>29</v>
      </c>
      <c r="B90" s="2"/>
      <c r="C90" s="16"/>
      <c r="D90" s="16"/>
      <c r="E90" s="47"/>
      <c r="F90" s="17"/>
    </row>
    <row r="91" spans="1:6" x14ac:dyDescent="0.25">
      <c r="A91" s="15"/>
      <c r="B91" s="2" t="s">
        <v>30</v>
      </c>
      <c r="C91" s="16">
        <v>0</v>
      </c>
      <c r="D91" s="16">
        <v>0</v>
      </c>
      <c r="E91" s="47">
        <v>302021581.89999998</v>
      </c>
      <c r="F91" s="17">
        <f>SUM(C91:E91)</f>
        <v>302021581.89999998</v>
      </c>
    </row>
    <row r="92" spans="1:6" x14ac:dyDescent="0.25">
      <c r="A92" s="15"/>
      <c r="B92" s="2" t="s">
        <v>53</v>
      </c>
      <c r="C92" s="16">
        <v>0</v>
      </c>
      <c r="D92" s="16">
        <v>0</v>
      </c>
      <c r="E92" s="47">
        <v>-300000000</v>
      </c>
      <c r="F92" s="17">
        <f>SUM(C92:E92)</f>
        <v>-300000000</v>
      </c>
    </row>
    <row r="93" spans="1:6" x14ac:dyDescent="0.25">
      <c r="A93" s="22"/>
      <c r="B93" s="23" t="s">
        <v>31</v>
      </c>
      <c r="C93" s="49">
        <f>SUM(C91:C92)</f>
        <v>0</v>
      </c>
      <c r="D93" s="49">
        <f>SUM(D91:D92)</f>
        <v>0</v>
      </c>
      <c r="E93" s="49">
        <f>SUM(E91:E92)</f>
        <v>2021581.8999999762</v>
      </c>
      <c r="F93" s="25">
        <f>SUM(F91:F92)</f>
        <v>2021581.8999999762</v>
      </c>
    </row>
    <row r="94" spans="1:6" x14ac:dyDescent="0.25">
      <c r="A94" s="12"/>
      <c r="B94" s="2"/>
      <c r="C94" s="16"/>
      <c r="D94" s="16"/>
      <c r="E94" s="47"/>
      <c r="F94" s="17"/>
    </row>
    <row r="95" spans="1:6" x14ac:dyDescent="0.25">
      <c r="A95" s="12"/>
      <c r="B95" s="2"/>
      <c r="C95" s="16"/>
      <c r="D95" s="16"/>
      <c r="E95" s="47"/>
      <c r="F95" s="17"/>
    </row>
    <row r="96" spans="1:6" ht="16.5" thickBot="1" x14ac:dyDescent="0.3">
      <c r="A96" s="54" t="s">
        <v>33</v>
      </c>
      <c r="B96" s="55"/>
      <c r="C96" s="28">
        <f>C82-C87+C93</f>
        <v>-199263</v>
      </c>
      <c r="D96" s="28">
        <f>D82-D87+D93</f>
        <v>-275063.16999999993</v>
      </c>
      <c r="E96" s="28">
        <f>E82-E87+E93</f>
        <v>280191.01999997627</v>
      </c>
      <c r="F96" s="29">
        <f>F82-F87+F93</f>
        <v>-194135.15000002459</v>
      </c>
    </row>
  </sheetData>
  <mergeCells count="6">
    <mergeCell ref="A96:B96"/>
    <mergeCell ref="C5:F5"/>
    <mergeCell ref="A46:B46"/>
    <mergeCell ref="C49:F49"/>
    <mergeCell ref="A72:B72"/>
    <mergeCell ref="C75:F75"/>
  </mergeCells>
  <pageMargins left="0.45" right="0.45" top="0.5" bottom="0.5" header="0.3" footer="0.3"/>
  <pageSetup scale="84" fitToHeight="2" orientation="portrait" r:id="rId1"/>
  <headerFooter>
    <oddFooter>&amp;R&amp;"Arial,Italic"&amp;10as of 08/28/2018</oddFooter>
  </headerFooter>
  <rowBreaks count="1" manualBreakCount="1">
    <brk id="4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9"/>
  <sheetViews>
    <sheetView workbookViewId="0">
      <selection activeCell="B19" sqref="B19"/>
    </sheetView>
  </sheetViews>
  <sheetFormatPr defaultRowHeight="14.25" x14ac:dyDescent="0.2"/>
  <cols>
    <col min="1" max="1" width="54.875" customWidth="1"/>
    <col min="2" max="2" width="19.875" customWidth="1"/>
  </cols>
  <sheetData>
    <row r="1" spans="1:2" ht="15" x14ac:dyDescent="0.25">
      <c r="A1" s="37" t="s">
        <v>38</v>
      </c>
      <c r="B1" s="38"/>
    </row>
    <row r="2" spans="1:2" x14ac:dyDescent="0.2">
      <c r="B2" s="38"/>
    </row>
    <row r="3" spans="1:2" x14ac:dyDescent="0.2">
      <c r="A3" t="s">
        <v>39</v>
      </c>
      <c r="B3" s="38">
        <v>356918004</v>
      </c>
    </row>
    <row r="4" spans="1:2" x14ac:dyDescent="0.2">
      <c r="B4" s="38"/>
    </row>
    <row r="5" spans="1:2" x14ac:dyDescent="0.2">
      <c r="A5" t="s">
        <v>40</v>
      </c>
      <c r="B5" s="38">
        <f>B3/12</f>
        <v>29743167</v>
      </c>
    </row>
    <row r="6" spans="1:2" x14ac:dyDescent="0.2">
      <c r="B6" s="38"/>
    </row>
    <row r="7" spans="1:2" x14ac:dyDescent="0.2">
      <c r="A7" s="39" t="s">
        <v>41</v>
      </c>
      <c r="B7" s="38">
        <f>B5*3</f>
        <v>89229501</v>
      </c>
    </row>
    <row r="8" spans="1:2" x14ac:dyDescent="0.2">
      <c r="B8" s="38"/>
    </row>
    <row r="9" spans="1:2" x14ac:dyDescent="0.2">
      <c r="A9" t="s">
        <v>42</v>
      </c>
      <c r="B9" s="38">
        <v>106538733</v>
      </c>
    </row>
    <row r="10" spans="1:2" x14ac:dyDescent="0.2">
      <c r="B10" s="38"/>
    </row>
    <row r="11" spans="1:2" x14ac:dyDescent="0.2">
      <c r="A11" t="str">
        <f>IF(B11&gt;0,"Amount to Transfer to SFP", "Nothing to Transfer")</f>
        <v>Amount to Transfer to SFP</v>
      </c>
      <c r="B11" s="41">
        <f>B9-B7</f>
        <v>17309232</v>
      </c>
    </row>
    <row r="12" spans="1:2" x14ac:dyDescent="0.2">
      <c r="B12" s="38"/>
    </row>
    <row r="13" spans="1:2" x14ac:dyDescent="0.2">
      <c r="A13" t="s">
        <v>43</v>
      </c>
      <c r="B13" s="38">
        <f>B9-B11</f>
        <v>89229501</v>
      </c>
    </row>
    <row r="14" spans="1:2" x14ac:dyDescent="0.2">
      <c r="B14" s="38"/>
    </row>
    <row r="15" spans="1:2" x14ac:dyDescent="0.2">
      <c r="A15" t="s">
        <v>44</v>
      </c>
      <c r="B15" s="40">
        <f>B11/B3</f>
        <v>4.8496382379186451E-2</v>
      </c>
    </row>
    <row r="16" spans="1:2" x14ac:dyDescent="0.2">
      <c r="B16" s="38"/>
    </row>
    <row r="17" spans="1:2" x14ac:dyDescent="0.2">
      <c r="B17" s="38"/>
    </row>
    <row r="18" spans="1:2" x14ac:dyDescent="0.2">
      <c r="A18" t="s">
        <v>45</v>
      </c>
      <c r="B18" s="38">
        <v>17309232</v>
      </c>
    </row>
    <row r="19" spans="1:2" x14ac:dyDescent="0.2">
      <c r="B19" s="40">
        <f>B18/B3</f>
        <v>4.8496382379186451E-2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1"/>
  <sheetViews>
    <sheetView topLeftCell="A85" workbookViewId="0">
      <selection activeCell="H49" sqref="H49"/>
    </sheetView>
  </sheetViews>
  <sheetFormatPr defaultRowHeight="14.25" x14ac:dyDescent="0.2"/>
  <cols>
    <col min="1" max="1" width="9.875" bestFit="1" customWidth="1"/>
    <col min="3" max="3" width="9" style="32"/>
  </cols>
  <sheetData>
    <row r="1" spans="1:3" x14ac:dyDescent="0.2">
      <c r="A1" s="31">
        <v>41883</v>
      </c>
      <c r="B1">
        <v>1</v>
      </c>
      <c r="C1" s="32">
        <f>B1/365</f>
        <v>2.7397260273972603E-3</v>
      </c>
    </row>
    <row r="2" spans="1:3" x14ac:dyDescent="0.2">
      <c r="A2" s="31">
        <v>41884</v>
      </c>
      <c r="B2">
        <v>2</v>
      </c>
      <c r="C2" s="32">
        <f t="shared" ref="C2:C65" si="0">B2/365</f>
        <v>5.4794520547945206E-3</v>
      </c>
    </row>
    <row r="3" spans="1:3" x14ac:dyDescent="0.2">
      <c r="A3" s="31">
        <v>41885</v>
      </c>
      <c r="B3">
        <v>3</v>
      </c>
      <c r="C3" s="32">
        <f t="shared" si="0"/>
        <v>8.21917808219178E-3</v>
      </c>
    </row>
    <row r="4" spans="1:3" x14ac:dyDescent="0.2">
      <c r="A4" s="31">
        <v>41886</v>
      </c>
      <c r="B4">
        <v>4</v>
      </c>
      <c r="C4" s="32">
        <f t="shared" si="0"/>
        <v>1.0958904109589041E-2</v>
      </c>
    </row>
    <row r="5" spans="1:3" x14ac:dyDescent="0.2">
      <c r="A5" s="31">
        <v>41887</v>
      </c>
      <c r="B5">
        <v>5</v>
      </c>
      <c r="C5" s="32">
        <f t="shared" si="0"/>
        <v>1.3698630136986301E-2</v>
      </c>
    </row>
    <row r="6" spans="1:3" x14ac:dyDescent="0.2">
      <c r="A6" s="31">
        <v>41888</v>
      </c>
      <c r="B6">
        <v>6</v>
      </c>
      <c r="C6" s="32">
        <f t="shared" si="0"/>
        <v>1.643835616438356E-2</v>
      </c>
    </row>
    <row r="7" spans="1:3" x14ac:dyDescent="0.2">
      <c r="A7" s="31">
        <v>41889</v>
      </c>
      <c r="B7">
        <v>7</v>
      </c>
      <c r="C7" s="32">
        <f t="shared" si="0"/>
        <v>1.9178082191780823E-2</v>
      </c>
    </row>
    <row r="8" spans="1:3" x14ac:dyDescent="0.2">
      <c r="A8" s="31">
        <v>41890</v>
      </c>
      <c r="B8">
        <v>8</v>
      </c>
      <c r="C8" s="32">
        <f t="shared" si="0"/>
        <v>2.1917808219178082E-2</v>
      </c>
    </row>
    <row r="9" spans="1:3" x14ac:dyDescent="0.2">
      <c r="A9" s="31">
        <v>41891</v>
      </c>
      <c r="B9">
        <v>9</v>
      </c>
      <c r="C9" s="32">
        <f t="shared" si="0"/>
        <v>2.4657534246575342E-2</v>
      </c>
    </row>
    <row r="10" spans="1:3" x14ac:dyDescent="0.2">
      <c r="A10" s="31">
        <v>41892</v>
      </c>
      <c r="B10">
        <v>10</v>
      </c>
      <c r="C10" s="32">
        <f t="shared" si="0"/>
        <v>2.7397260273972601E-2</v>
      </c>
    </row>
    <row r="11" spans="1:3" x14ac:dyDescent="0.2">
      <c r="A11" s="31">
        <v>41893</v>
      </c>
      <c r="B11">
        <v>11</v>
      </c>
      <c r="C11" s="32">
        <f t="shared" si="0"/>
        <v>3.0136986301369864E-2</v>
      </c>
    </row>
    <row r="12" spans="1:3" x14ac:dyDescent="0.2">
      <c r="A12" s="31">
        <v>41894</v>
      </c>
      <c r="B12">
        <v>12</v>
      </c>
      <c r="C12" s="32">
        <f t="shared" si="0"/>
        <v>3.287671232876712E-2</v>
      </c>
    </row>
    <row r="13" spans="1:3" x14ac:dyDescent="0.2">
      <c r="A13" s="31">
        <v>41895</v>
      </c>
      <c r="B13">
        <v>13</v>
      </c>
      <c r="C13" s="32">
        <f t="shared" si="0"/>
        <v>3.5616438356164383E-2</v>
      </c>
    </row>
    <row r="14" spans="1:3" x14ac:dyDescent="0.2">
      <c r="A14" s="31">
        <v>41896</v>
      </c>
      <c r="B14">
        <v>14</v>
      </c>
      <c r="C14" s="32">
        <f t="shared" si="0"/>
        <v>3.8356164383561646E-2</v>
      </c>
    </row>
    <row r="15" spans="1:3" x14ac:dyDescent="0.2">
      <c r="A15" s="31">
        <v>41897</v>
      </c>
      <c r="B15">
        <v>15</v>
      </c>
      <c r="C15" s="32">
        <f t="shared" si="0"/>
        <v>4.1095890410958902E-2</v>
      </c>
    </row>
    <row r="16" spans="1:3" x14ac:dyDescent="0.2">
      <c r="A16" s="31">
        <v>41898</v>
      </c>
      <c r="B16">
        <v>16</v>
      </c>
      <c r="C16" s="32">
        <f t="shared" si="0"/>
        <v>4.3835616438356165E-2</v>
      </c>
    </row>
    <row r="17" spans="1:3" x14ac:dyDescent="0.2">
      <c r="A17" s="31">
        <v>41899</v>
      </c>
      <c r="B17">
        <v>17</v>
      </c>
      <c r="C17" s="32">
        <f t="shared" si="0"/>
        <v>4.6575342465753428E-2</v>
      </c>
    </row>
    <row r="18" spans="1:3" x14ac:dyDescent="0.2">
      <c r="A18" s="31">
        <v>41900</v>
      </c>
      <c r="B18">
        <v>18</v>
      </c>
      <c r="C18" s="32">
        <f t="shared" si="0"/>
        <v>4.9315068493150684E-2</v>
      </c>
    </row>
    <row r="19" spans="1:3" x14ac:dyDescent="0.2">
      <c r="A19" s="31">
        <v>41901</v>
      </c>
      <c r="B19">
        <v>19</v>
      </c>
      <c r="C19" s="32">
        <f t="shared" si="0"/>
        <v>5.2054794520547946E-2</v>
      </c>
    </row>
    <row r="20" spans="1:3" x14ac:dyDescent="0.2">
      <c r="A20" s="31">
        <v>41902</v>
      </c>
      <c r="B20">
        <v>20</v>
      </c>
      <c r="C20" s="32">
        <f t="shared" si="0"/>
        <v>5.4794520547945202E-2</v>
      </c>
    </row>
    <row r="21" spans="1:3" x14ac:dyDescent="0.2">
      <c r="A21" s="31">
        <v>41903</v>
      </c>
      <c r="B21">
        <v>21</v>
      </c>
      <c r="C21" s="32">
        <f t="shared" si="0"/>
        <v>5.7534246575342465E-2</v>
      </c>
    </row>
    <row r="22" spans="1:3" x14ac:dyDescent="0.2">
      <c r="A22" s="31">
        <v>41904</v>
      </c>
      <c r="B22">
        <v>22</v>
      </c>
      <c r="C22" s="32">
        <f t="shared" si="0"/>
        <v>6.0273972602739728E-2</v>
      </c>
    </row>
    <row r="23" spans="1:3" x14ac:dyDescent="0.2">
      <c r="A23" s="31">
        <v>41905</v>
      </c>
      <c r="B23">
        <v>23</v>
      </c>
      <c r="C23" s="32">
        <f t="shared" si="0"/>
        <v>6.3013698630136991E-2</v>
      </c>
    </row>
    <row r="24" spans="1:3" x14ac:dyDescent="0.2">
      <c r="A24" s="31">
        <v>41906</v>
      </c>
      <c r="B24">
        <v>24</v>
      </c>
      <c r="C24" s="32">
        <f t="shared" si="0"/>
        <v>6.575342465753424E-2</v>
      </c>
    </row>
    <row r="25" spans="1:3" x14ac:dyDescent="0.2">
      <c r="A25" s="31">
        <v>41907</v>
      </c>
      <c r="B25">
        <v>25</v>
      </c>
      <c r="C25" s="32">
        <f t="shared" si="0"/>
        <v>6.8493150684931503E-2</v>
      </c>
    </row>
    <row r="26" spans="1:3" x14ac:dyDescent="0.2">
      <c r="A26" s="31">
        <v>41908</v>
      </c>
      <c r="B26">
        <v>26</v>
      </c>
      <c r="C26" s="32">
        <f t="shared" si="0"/>
        <v>7.1232876712328766E-2</v>
      </c>
    </row>
    <row r="27" spans="1:3" x14ac:dyDescent="0.2">
      <c r="A27" s="31">
        <v>41909</v>
      </c>
      <c r="B27">
        <v>27</v>
      </c>
      <c r="C27" s="32">
        <f t="shared" si="0"/>
        <v>7.3972602739726029E-2</v>
      </c>
    </row>
    <row r="28" spans="1:3" x14ac:dyDescent="0.2">
      <c r="A28" s="31">
        <v>41910</v>
      </c>
      <c r="B28">
        <v>28</v>
      </c>
      <c r="C28" s="32">
        <f t="shared" si="0"/>
        <v>7.6712328767123292E-2</v>
      </c>
    </row>
    <row r="29" spans="1:3" x14ac:dyDescent="0.2">
      <c r="A29" s="31">
        <v>41911</v>
      </c>
      <c r="B29">
        <v>29</v>
      </c>
      <c r="C29" s="32">
        <f t="shared" si="0"/>
        <v>7.9452054794520555E-2</v>
      </c>
    </row>
    <row r="30" spans="1:3" x14ac:dyDescent="0.2">
      <c r="A30" s="31">
        <v>41912</v>
      </c>
      <c r="B30">
        <v>30</v>
      </c>
      <c r="C30" s="32">
        <f t="shared" si="0"/>
        <v>8.2191780821917804E-2</v>
      </c>
    </row>
    <row r="31" spans="1:3" x14ac:dyDescent="0.2">
      <c r="A31" s="31">
        <v>41913</v>
      </c>
      <c r="B31">
        <v>31</v>
      </c>
      <c r="C31" s="32">
        <f t="shared" si="0"/>
        <v>8.4931506849315067E-2</v>
      </c>
    </row>
    <row r="32" spans="1:3" x14ac:dyDescent="0.2">
      <c r="A32" s="31">
        <v>41914</v>
      </c>
      <c r="B32">
        <v>32</v>
      </c>
      <c r="C32" s="32">
        <f t="shared" si="0"/>
        <v>8.7671232876712329E-2</v>
      </c>
    </row>
    <row r="33" spans="1:3" x14ac:dyDescent="0.2">
      <c r="A33" s="31">
        <v>41915</v>
      </c>
      <c r="B33">
        <v>33</v>
      </c>
      <c r="C33" s="32">
        <f t="shared" si="0"/>
        <v>9.0410958904109592E-2</v>
      </c>
    </row>
    <row r="34" spans="1:3" x14ac:dyDescent="0.2">
      <c r="A34" s="31">
        <v>41916</v>
      </c>
      <c r="B34">
        <v>34</v>
      </c>
      <c r="C34" s="32">
        <f t="shared" si="0"/>
        <v>9.3150684931506855E-2</v>
      </c>
    </row>
    <row r="35" spans="1:3" x14ac:dyDescent="0.2">
      <c r="A35" s="31">
        <v>41917</v>
      </c>
      <c r="B35">
        <v>35</v>
      </c>
      <c r="C35" s="32">
        <f t="shared" si="0"/>
        <v>9.5890410958904104E-2</v>
      </c>
    </row>
    <row r="36" spans="1:3" x14ac:dyDescent="0.2">
      <c r="A36" s="31">
        <v>41918</v>
      </c>
      <c r="B36">
        <v>36</v>
      </c>
      <c r="C36" s="32">
        <f t="shared" si="0"/>
        <v>9.8630136986301367E-2</v>
      </c>
    </row>
    <row r="37" spans="1:3" x14ac:dyDescent="0.2">
      <c r="A37" s="31">
        <v>41919</v>
      </c>
      <c r="B37">
        <v>37</v>
      </c>
      <c r="C37" s="32">
        <f t="shared" si="0"/>
        <v>0.10136986301369863</v>
      </c>
    </row>
    <row r="38" spans="1:3" x14ac:dyDescent="0.2">
      <c r="A38" s="31">
        <v>41920</v>
      </c>
      <c r="B38">
        <v>38</v>
      </c>
      <c r="C38" s="32">
        <f t="shared" si="0"/>
        <v>0.10410958904109589</v>
      </c>
    </row>
    <row r="39" spans="1:3" x14ac:dyDescent="0.2">
      <c r="A39" s="31">
        <v>41921</v>
      </c>
      <c r="B39">
        <v>39</v>
      </c>
      <c r="C39" s="32">
        <f t="shared" si="0"/>
        <v>0.10684931506849316</v>
      </c>
    </row>
    <row r="40" spans="1:3" x14ac:dyDescent="0.2">
      <c r="A40" s="31">
        <v>41922</v>
      </c>
      <c r="B40">
        <v>40</v>
      </c>
      <c r="C40" s="32">
        <f t="shared" si="0"/>
        <v>0.1095890410958904</v>
      </c>
    </row>
    <row r="41" spans="1:3" x14ac:dyDescent="0.2">
      <c r="A41" s="31">
        <v>41923</v>
      </c>
      <c r="B41">
        <v>41</v>
      </c>
      <c r="C41" s="32">
        <f t="shared" si="0"/>
        <v>0.11232876712328767</v>
      </c>
    </row>
    <row r="42" spans="1:3" x14ac:dyDescent="0.2">
      <c r="A42" s="31">
        <v>41924</v>
      </c>
      <c r="B42">
        <v>42</v>
      </c>
      <c r="C42" s="32">
        <f t="shared" si="0"/>
        <v>0.11506849315068493</v>
      </c>
    </row>
    <row r="43" spans="1:3" x14ac:dyDescent="0.2">
      <c r="A43" s="31">
        <v>41925</v>
      </c>
      <c r="B43">
        <v>43</v>
      </c>
      <c r="C43" s="32">
        <f t="shared" si="0"/>
        <v>0.11780821917808219</v>
      </c>
    </row>
    <row r="44" spans="1:3" x14ac:dyDescent="0.2">
      <c r="A44" s="31">
        <v>41926</v>
      </c>
      <c r="B44">
        <v>44</v>
      </c>
      <c r="C44" s="32">
        <f t="shared" si="0"/>
        <v>0.12054794520547946</v>
      </c>
    </row>
    <row r="45" spans="1:3" x14ac:dyDescent="0.2">
      <c r="A45" s="31">
        <v>41927</v>
      </c>
      <c r="B45">
        <v>45</v>
      </c>
      <c r="C45" s="32">
        <f t="shared" si="0"/>
        <v>0.12328767123287671</v>
      </c>
    </row>
    <row r="46" spans="1:3" x14ac:dyDescent="0.2">
      <c r="A46" s="31">
        <v>41928</v>
      </c>
      <c r="B46">
        <v>46</v>
      </c>
      <c r="C46" s="32">
        <f t="shared" si="0"/>
        <v>0.12602739726027398</v>
      </c>
    </row>
    <row r="47" spans="1:3" x14ac:dyDescent="0.2">
      <c r="A47" s="31">
        <v>41929</v>
      </c>
      <c r="B47">
        <v>47</v>
      </c>
      <c r="C47" s="32">
        <f t="shared" si="0"/>
        <v>0.12876712328767123</v>
      </c>
    </row>
    <row r="48" spans="1:3" x14ac:dyDescent="0.2">
      <c r="A48" s="31">
        <v>41930</v>
      </c>
      <c r="B48">
        <v>48</v>
      </c>
      <c r="C48" s="32">
        <f t="shared" si="0"/>
        <v>0.13150684931506848</v>
      </c>
    </row>
    <row r="49" spans="1:3" x14ac:dyDescent="0.2">
      <c r="A49" s="31">
        <v>41931</v>
      </c>
      <c r="B49">
        <v>49</v>
      </c>
      <c r="C49" s="32">
        <f t="shared" si="0"/>
        <v>0.13424657534246576</v>
      </c>
    </row>
    <row r="50" spans="1:3" x14ac:dyDescent="0.2">
      <c r="A50" s="31">
        <v>41932</v>
      </c>
      <c r="B50">
        <v>50</v>
      </c>
      <c r="C50" s="32">
        <f t="shared" si="0"/>
        <v>0.13698630136986301</v>
      </c>
    </row>
    <row r="51" spans="1:3" x14ac:dyDescent="0.2">
      <c r="A51" s="31">
        <v>41933</v>
      </c>
      <c r="B51">
        <v>51</v>
      </c>
      <c r="C51" s="32">
        <f t="shared" si="0"/>
        <v>0.13972602739726028</v>
      </c>
    </row>
    <row r="52" spans="1:3" x14ac:dyDescent="0.2">
      <c r="A52" s="31">
        <v>41934</v>
      </c>
      <c r="B52">
        <v>52</v>
      </c>
      <c r="C52" s="32">
        <f t="shared" si="0"/>
        <v>0.14246575342465753</v>
      </c>
    </row>
    <row r="53" spans="1:3" x14ac:dyDescent="0.2">
      <c r="A53" s="31">
        <v>41935</v>
      </c>
      <c r="B53">
        <v>53</v>
      </c>
      <c r="C53" s="32">
        <f t="shared" si="0"/>
        <v>0.14520547945205478</v>
      </c>
    </row>
    <row r="54" spans="1:3" x14ac:dyDescent="0.2">
      <c r="A54" s="31">
        <v>41936</v>
      </c>
      <c r="B54">
        <v>54</v>
      </c>
      <c r="C54" s="32">
        <f t="shared" si="0"/>
        <v>0.14794520547945206</v>
      </c>
    </row>
    <row r="55" spans="1:3" x14ac:dyDescent="0.2">
      <c r="A55" s="31">
        <v>41937</v>
      </c>
      <c r="B55">
        <v>55</v>
      </c>
      <c r="C55" s="32">
        <f t="shared" si="0"/>
        <v>0.15068493150684931</v>
      </c>
    </row>
    <row r="56" spans="1:3" x14ac:dyDescent="0.2">
      <c r="A56" s="31">
        <v>41938</v>
      </c>
      <c r="B56">
        <v>56</v>
      </c>
      <c r="C56" s="32">
        <f t="shared" si="0"/>
        <v>0.15342465753424658</v>
      </c>
    </row>
    <row r="57" spans="1:3" x14ac:dyDescent="0.2">
      <c r="A57" s="31">
        <v>41939</v>
      </c>
      <c r="B57">
        <v>57</v>
      </c>
      <c r="C57" s="32">
        <f t="shared" si="0"/>
        <v>0.15616438356164383</v>
      </c>
    </row>
    <row r="58" spans="1:3" x14ac:dyDescent="0.2">
      <c r="A58" s="31">
        <v>41940</v>
      </c>
      <c r="B58">
        <v>58</v>
      </c>
      <c r="C58" s="32">
        <f t="shared" si="0"/>
        <v>0.15890410958904111</v>
      </c>
    </row>
    <row r="59" spans="1:3" x14ac:dyDescent="0.2">
      <c r="A59" s="31">
        <v>41941</v>
      </c>
      <c r="B59">
        <v>59</v>
      </c>
      <c r="C59" s="32">
        <f t="shared" si="0"/>
        <v>0.16164383561643836</v>
      </c>
    </row>
    <row r="60" spans="1:3" x14ac:dyDescent="0.2">
      <c r="A60" s="31">
        <v>41942</v>
      </c>
      <c r="B60">
        <v>60</v>
      </c>
      <c r="C60" s="32">
        <f t="shared" si="0"/>
        <v>0.16438356164383561</v>
      </c>
    </row>
    <row r="61" spans="1:3" x14ac:dyDescent="0.2">
      <c r="A61" s="31">
        <v>41943</v>
      </c>
      <c r="B61">
        <v>61</v>
      </c>
      <c r="C61" s="32">
        <f t="shared" si="0"/>
        <v>0.16712328767123288</v>
      </c>
    </row>
    <row r="62" spans="1:3" x14ac:dyDescent="0.2">
      <c r="A62" s="31">
        <v>41944</v>
      </c>
      <c r="B62">
        <v>62</v>
      </c>
      <c r="C62" s="32">
        <f t="shared" si="0"/>
        <v>0.16986301369863013</v>
      </c>
    </row>
    <row r="63" spans="1:3" x14ac:dyDescent="0.2">
      <c r="A63" s="31">
        <v>41945</v>
      </c>
      <c r="B63">
        <v>63</v>
      </c>
      <c r="C63" s="32">
        <f t="shared" si="0"/>
        <v>0.17260273972602741</v>
      </c>
    </row>
    <row r="64" spans="1:3" x14ac:dyDescent="0.2">
      <c r="A64" s="31">
        <v>41946</v>
      </c>
      <c r="B64">
        <v>64</v>
      </c>
      <c r="C64" s="32">
        <f t="shared" si="0"/>
        <v>0.17534246575342466</v>
      </c>
    </row>
    <row r="65" spans="1:3" x14ac:dyDescent="0.2">
      <c r="A65" s="31">
        <v>41947</v>
      </c>
      <c r="B65">
        <v>65</v>
      </c>
      <c r="C65" s="32">
        <f t="shared" si="0"/>
        <v>0.17808219178082191</v>
      </c>
    </row>
    <row r="66" spans="1:3" x14ac:dyDescent="0.2">
      <c r="A66" s="31">
        <v>41948</v>
      </c>
      <c r="B66">
        <v>66</v>
      </c>
      <c r="C66" s="32">
        <f t="shared" ref="C66:C129" si="1">B66/365</f>
        <v>0.18082191780821918</v>
      </c>
    </row>
    <row r="67" spans="1:3" x14ac:dyDescent="0.2">
      <c r="A67" s="31">
        <v>41949</v>
      </c>
      <c r="B67">
        <v>67</v>
      </c>
      <c r="C67" s="32">
        <f t="shared" si="1"/>
        <v>0.18356164383561643</v>
      </c>
    </row>
    <row r="68" spans="1:3" x14ac:dyDescent="0.2">
      <c r="A68" s="31">
        <v>41950</v>
      </c>
      <c r="B68">
        <v>68</v>
      </c>
      <c r="C68" s="32">
        <f t="shared" si="1"/>
        <v>0.18630136986301371</v>
      </c>
    </row>
    <row r="69" spans="1:3" x14ac:dyDescent="0.2">
      <c r="A69" s="31">
        <v>41951</v>
      </c>
      <c r="B69">
        <v>69</v>
      </c>
      <c r="C69" s="32">
        <f t="shared" si="1"/>
        <v>0.18904109589041096</v>
      </c>
    </row>
    <row r="70" spans="1:3" x14ac:dyDescent="0.2">
      <c r="A70" s="31">
        <v>41952</v>
      </c>
      <c r="B70">
        <v>70</v>
      </c>
      <c r="C70" s="32">
        <f t="shared" si="1"/>
        <v>0.19178082191780821</v>
      </c>
    </row>
    <row r="71" spans="1:3" x14ac:dyDescent="0.2">
      <c r="A71" s="31">
        <v>41953</v>
      </c>
      <c r="B71">
        <v>71</v>
      </c>
      <c r="C71" s="32">
        <f t="shared" si="1"/>
        <v>0.19452054794520549</v>
      </c>
    </row>
    <row r="72" spans="1:3" x14ac:dyDescent="0.2">
      <c r="A72" s="31">
        <v>41954</v>
      </c>
      <c r="B72">
        <v>72</v>
      </c>
      <c r="C72" s="32">
        <f t="shared" si="1"/>
        <v>0.19726027397260273</v>
      </c>
    </row>
    <row r="73" spans="1:3" x14ac:dyDescent="0.2">
      <c r="A73" s="31">
        <v>41955</v>
      </c>
      <c r="B73">
        <v>73</v>
      </c>
      <c r="C73" s="32">
        <f t="shared" si="1"/>
        <v>0.2</v>
      </c>
    </row>
    <row r="74" spans="1:3" x14ac:dyDescent="0.2">
      <c r="A74" s="31">
        <v>41956</v>
      </c>
      <c r="B74">
        <v>74</v>
      </c>
      <c r="C74" s="32">
        <f t="shared" si="1"/>
        <v>0.20273972602739726</v>
      </c>
    </row>
    <row r="75" spans="1:3" x14ac:dyDescent="0.2">
      <c r="A75" s="31">
        <v>41957</v>
      </c>
      <c r="B75">
        <v>75</v>
      </c>
      <c r="C75" s="32">
        <f t="shared" si="1"/>
        <v>0.20547945205479451</v>
      </c>
    </row>
    <row r="76" spans="1:3" x14ac:dyDescent="0.2">
      <c r="A76" s="31">
        <v>41958</v>
      </c>
      <c r="B76">
        <v>76</v>
      </c>
      <c r="C76" s="32">
        <f t="shared" si="1"/>
        <v>0.20821917808219179</v>
      </c>
    </row>
    <row r="77" spans="1:3" x14ac:dyDescent="0.2">
      <c r="A77" s="31">
        <v>41959</v>
      </c>
      <c r="B77">
        <v>77</v>
      </c>
      <c r="C77" s="32">
        <f t="shared" si="1"/>
        <v>0.21095890410958903</v>
      </c>
    </row>
    <row r="78" spans="1:3" x14ac:dyDescent="0.2">
      <c r="A78" s="31">
        <v>41960</v>
      </c>
      <c r="B78">
        <v>78</v>
      </c>
      <c r="C78" s="32">
        <f t="shared" si="1"/>
        <v>0.21369863013698631</v>
      </c>
    </row>
    <row r="79" spans="1:3" x14ac:dyDescent="0.2">
      <c r="A79" s="31">
        <v>41961</v>
      </c>
      <c r="B79">
        <v>79</v>
      </c>
      <c r="C79" s="32">
        <f t="shared" si="1"/>
        <v>0.21643835616438356</v>
      </c>
    </row>
    <row r="80" spans="1:3" x14ac:dyDescent="0.2">
      <c r="A80" s="31">
        <v>41962</v>
      </c>
      <c r="B80">
        <v>80</v>
      </c>
      <c r="C80" s="32">
        <f t="shared" si="1"/>
        <v>0.21917808219178081</v>
      </c>
    </row>
    <row r="81" spans="1:3" x14ac:dyDescent="0.2">
      <c r="A81" s="31">
        <v>41963</v>
      </c>
      <c r="B81">
        <v>81</v>
      </c>
      <c r="C81" s="32">
        <f t="shared" si="1"/>
        <v>0.22191780821917809</v>
      </c>
    </row>
    <row r="82" spans="1:3" x14ac:dyDescent="0.2">
      <c r="A82" s="31">
        <v>41964</v>
      </c>
      <c r="B82">
        <v>82</v>
      </c>
      <c r="C82" s="32">
        <f t="shared" si="1"/>
        <v>0.22465753424657534</v>
      </c>
    </row>
    <row r="83" spans="1:3" x14ac:dyDescent="0.2">
      <c r="A83" s="31">
        <v>41965</v>
      </c>
      <c r="B83">
        <v>83</v>
      </c>
      <c r="C83" s="32">
        <f t="shared" si="1"/>
        <v>0.22739726027397261</v>
      </c>
    </row>
    <row r="84" spans="1:3" x14ac:dyDescent="0.2">
      <c r="A84" s="31">
        <v>41966</v>
      </c>
      <c r="B84">
        <v>84</v>
      </c>
      <c r="C84" s="32">
        <f t="shared" si="1"/>
        <v>0.23013698630136986</v>
      </c>
    </row>
    <row r="85" spans="1:3" x14ac:dyDescent="0.2">
      <c r="A85" s="31">
        <v>41967</v>
      </c>
      <c r="B85">
        <v>85</v>
      </c>
      <c r="C85" s="32">
        <f t="shared" si="1"/>
        <v>0.23287671232876711</v>
      </c>
    </row>
    <row r="86" spans="1:3" x14ac:dyDescent="0.2">
      <c r="A86" s="31">
        <v>41968</v>
      </c>
      <c r="B86">
        <v>86</v>
      </c>
      <c r="C86" s="32">
        <f t="shared" si="1"/>
        <v>0.23561643835616439</v>
      </c>
    </row>
    <row r="87" spans="1:3" x14ac:dyDescent="0.2">
      <c r="A87" s="31">
        <v>41969</v>
      </c>
      <c r="B87">
        <v>87</v>
      </c>
      <c r="C87" s="32">
        <f t="shared" si="1"/>
        <v>0.23835616438356164</v>
      </c>
    </row>
    <row r="88" spans="1:3" x14ac:dyDescent="0.2">
      <c r="A88" s="31">
        <v>41970</v>
      </c>
      <c r="B88">
        <v>88</v>
      </c>
      <c r="C88" s="32">
        <f t="shared" si="1"/>
        <v>0.24109589041095891</v>
      </c>
    </row>
    <row r="89" spans="1:3" x14ac:dyDescent="0.2">
      <c r="A89" s="31">
        <v>41971</v>
      </c>
      <c r="B89">
        <v>89</v>
      </c>
      <c r="C89" s="32">
        <f t="shared" si="1"/>
        <v>0.24383561643835616</v>
      </c>
    </row>
    <row r="90" spans="1:3" x14ac:dyDescent="0.2">
      <c r="A90" s="31">
        <v>41972</v>
      </c>
      <c r="B90">
        <v>90</v>
      </c>
      <c r="C90" s="32">
        <f t="shared" si="1"/>
        <v>0.24657534246575341</v>
      </c>
    </row>
    <row r="91" spans="1:3" x14ac:dyDescent="0.2">
      <c r="A91" s="31">
        <v>41973</v>
      </c>
      <c r="B91">
        <v>91</v>
      </c>
      <c r="C91" s="32">
        <f t="shared" si="1"/>
        <v>0.24931506849315069</v>
      </c>
    </row>
    <row r="92" spans="1:3" x14ac:dyDescent="0.2">
      <c r="A92" s="31">
        <v>41974</v>
      </c>
      <c r="B92">
        <v>92</v>
      </c>
      <c r="C92" s="32">
        <f t="shared" si="1"/>
        <v>0.25205479452054796</v>
      </c>
    </row>
    <row r="93" spans="1:3" x14ac:dyDescent="0.2">
      <c r="A93" s="31">
        <v>41975</v>
      </c>
      <c r="B93">
        <v>93</v>
      </c>
      <c r="C93" s="32">
        <f t="shared" si="1"/>
        <v>0.25479452054794521</v>
      </c>
    </row>
    <row r="94" spans="1:3" x14ac:dyDescent="0.2">
      <c r="A94" s="31">
        <v>41976</v>
      </c>
      <c r="B94">
        <v>94</v>
      </c>
      <c r="C94" s="32">
        <f t="shared" si="1"/>
        <v>0.25753424657534246</v>
      </c>
    </row>
    <row r="95" spans="1:3" x14ac:dyDescent="0.2">
      <c r="A95" s="31">
        <v>41977</v>
      </c>
      <c r="B95">
        <v>95</v>
      </c>
      <c r="C95" s="32">
        <f t="shared" si="1"/>
        <v>0.26027397260273971</v>
      </c>
    </row>
    <row r="96" spans="1:3" x14ac:dyDescent="0.2">
      <c r="A96" s="31">
        <v>41978</v>
      </c>
      <c r="B96">
        <v>96</v>
      </c>
      <c r="C96" s="32">
        <f t="shared" si="1"/>
        <v>0.26301369863013696</v>
      </c>
    </row>
    <row r="97" spans="1:3" x14ac:dyDescent="0.2">
      <c r="A97" s="31">
        <v>41979</v>
      </c>
      <c r="B97">
        <v>97</v>
      </c>
      <c r="C97" s="32">
        <f t="shared" si="1"/>
        <v>0.26575342465753427</v>
      </c>
    </row>
    <row r="98" spans="1:3" x14ac:dyDescent="0.2">
      <c r="A98" s="31">
        <v>41980</v>
      </c>
      <c r="B98">
        <v>98</v>
      </c>
      <c r="C98" s="32">
        <f t="shared" si="1"/>
        <v>0.26849315068493151</v>
      </c>
    </row>
    <row r="99" spans="1:3" x14ac:dyDescent="0.2">
      <c r="A99" s="31">
        <v>41981</v>
      </c>
      <c r="B99">
        <v>99</v>
      </c>
      <c r="C99" s="32">
        <f t="shared" si="1"/>
        <v>0.27123287671232876</v>
      </c>
    </row>
    <row r="100" spans="1:3" x14ac:dyDescent="0.2">
      <c r="A100" s="31">
        <v>41982</v>
      </c>
      <c r="B100">
        <v>100</v>
      </c>
      <c r="C100" s="32">
        <f t="shared" si="1"/>
        <v>0.27397260273972601</v>
      </c>
    </row>
    <row r="101" spans="1:3" x14ac:dyDescent="0.2">
      <c r="A101" s="31">
        <v>41983</v>
      </c>
      <c r="B101">
        <v>101</v>
      </c>
      <c r="C101" s="32">
        <f t="shared" si="1"/>
        <v>0.27671232876712326</v>
      </c>
    </row>
    <row r="102" spans="1:3" x14ac:dyDescent="0.2">
      <c r="A102" s="31">
        <v>41984</v>
      </c>
      <c r="B102">
        <v>102</v>
      </c>
      <c r="C102" s="32">
        <f t="shared" si="1"/>
        <v>0.27945205479452057</v>
      </c>
    </row>
    <row r="103" spans="1:3" x14ac:dyDescent="0.2">
      <c r="A103" s="31">
        <v>41985</v>
      </c>
      <c r="B103">
        <v>103</v>
      </c>
      <c r="C103" s="32">
        <f t="shared" si="1"/>
        <v>0.28219178082191781</v>
      </c>
    </row>
    <row r="104" spans="1:3" x14ac:dyDescent="0.2">
      <c r="A104" s="31">
        <v>41986</v>
      </c>
      <c r="B104">
        <v>104</v>
      </c>
      <c r="C104" s="32">
        <f t="shared" si="1"/>
        <v>0.28493150684931506</v>
      </c>
    </row>
    <row r="105" spans="1:3" x14ac:dyDescent="0.2">
      <c r="A105" s="31">
        <v>41987</v>
      </c>
      <c r="B105">
        <v>105</v>
      </c>
      <c r="C105" s="32">
        <f t="shared" si="1"/>
        <v>0.28767123287671231</v>
      </c>
    </row>
    <row r="106" spans="1:3" x14ac:dyDescent="0.2">
      <c r="A106" s="31">
        <v>41988</v>
      </c>
      <c r="B106">
        <v>106</v>
      </c>
      <c r="C106" s="32">
        <f t="shared" si="1"/>
        <v>0.29041095890410956</v>
      </c>
    </row>
    <row r="107" spans="1:3" x14ac:dyDescent="0.2">
      <c r="A107" s="31">
        <v>41989</v>
      </c>
      <c r="B107">
        <v>107</v>
      </c>
      <c r="C107" s="32">
        <f t="shared" si="1"/>
        <v>0.29315068493150687</v>
      </c>
    </row>
    <row r="108" spans="1:3" x14ac:dyDescent="0.2">
      <c r="A108" s="31">
        <v>41990</v>
      </c>
      <c r="B108">
        <v>108</v>
      </c>
      <c r="C108" s="32">
        <f t="shared" si="1"/>
        <v>0.29589041095890412</v>
      </c>
    </row>
    <row r="109" spans="1:3" x14ac:dyDescent="0.2">
      <c r="A109" s="31">
        <v>41991</v>
      </c>
      <c r="B109">
        <v>109</v>
      </c>
      <c r="C109" s="32">
        <f t="shared" si="1"/>
        <v>0.29863013698630136</v>
      </c>
    </row>
    <row r="110" spans="1:3" x14ac:dyDescent="0.2">
      <c r="A110" s="31">
        <v>41992</v>
      </c>
      <c r="B110">
        <v>110</v>
      </c>
      <c r="C110" s="32">
        <f t="shared" si="1"/>
        <v>0.30136986301369861</v>
      </c>
    </row>
    <row r="111" spans="1:3" x14ac:dyDescent="0.2">
      <c r="A111" s="31">
        <v>41993</v>
      </c>
      <c r="B111">
        <v>111</v>
      </c>
      <c r="C111" s="32">
        <f t="shared" si="1"/>
        <v>0.30410958904109592</v>
      </c>
    </row>
    <row r="112" spans="1:3" x14ac:dyDescent="0.2">
      <c r="A112" s="31">
        <v>41994</v>
      </c>
      <c r="B112">
        <v>112</v>
      </c>
      <c r="C112" s="32">
        <f t="shared" si="1"/>
        <v>0.30684931506849317</v>
      </c>
    </row>
    <row r="113" spans="1:3" x14ac:dyDescent="0.2">
      <c r="A113" s="31">
        <v>41995</v>
      </c>
      <c r="B113">
        <v>113</v>
      </c>
      <c r="C113" s="32">
        <f t="shared" si="1"/>
        <v>0.30958904109589042</v>
      </c>
    </row>
    <row r="114" spans="1:3" x14ac:dyDescent="0.2">
      <c r="A114" s="31">
        <v>41996</v>
      </c>
      <c r="B114">
        <v>114</v>
      </c>
      <c r="C114" s="32">
        <f t="shared" si="1"/>
        <v>0.31232876712328766</v>
      </c>
    </row>
    <row r="115" spans="1:3" x14ac:dyDescent="0.2">
      <c r="A115" s="31">
        <v>41997</v>
      </c>
      <c r="B115">
        <v>115</v>
      </c>
      <c r="C115" s="32">
        <f t="shared" si="1"/>
        <v>0.31506849315068491</v>
      </c>
    </row>
    <row r="116" spans="1:3" x14ac:dyDescent="0.2">
      <c r="A116" s="31">
        <v>41998</v>
      </c>
      <c r="B116">
        <v>116</v>
      </c>
      <c r="C116" s="32">
        <f t="shared" si="1"/>
        <v>0.31780821917808222</v>
      </c>
    </row>
    <row r="117" spans="1:3" x14ac:dyDescent="0.2">
      <c r="A117" s="31">
        <v>41999</v>
      </c>
      <c r="B117">
        <v>117</v>
      </c>
      <c r="C117" s="32">
        <f t="shared" si="1"/>
        <v>0.32054794520547947</v>
      </c>
    </row>
    <row r="118" spans="1:3" x14ac:dyDescent="0.2">
      <c r="A118" s="31">
        <v>42000</v>
      </c>
      <c r="B118">
        <v>118</v>
      </c>
      <c r="C118" s="32">
        <f t="shared" si="1"/>
        <v>0.32328767123287672</v>
      </c>
    </row>
    <row r="119" spans="1:3" x14ac:dyDescent="0.2">
      <c r="A119" s="31">
        <v>42001</v>
      </c>
      <c r="B119">
        <v>119</v>
      </c>
      <c r="C119" s="32">
        <f t="shared" si="1"/>
        <v>0.32602739726027397</v>
      </c>
    </row>
    <row r="120" spans="1:3" x14ac:dyDescent="0.2">
      <c r="A120" s="31">
        <v>42002</v>
      </c>
      <c r="B120">
        <v>120</v>
      </c>
      <c r="C120" s="32">
        <f t="shared" si="1"/>
        <v>0.32876712328767121</v>
      </c>
    </row>
    <row r="121" spans="1:3" x14ac:dyDescent="0.2">
      <c r="A121" s="31">
        <v>42003</v>
      </c>
      <c r="B121">
        <v>121</v>
      </c>
      <c r="C121" s="32">
        <f t="shared" si="1"/>
        <v>0.33150684931506852</v>
      </c>
    </row>
    <row r="122" spans="1:3" x14ac:dyDescent="0.2">
      <c r="A122" s="31">
        <v>42004</v>
      </c>
      <c r="B122">
        <v>122</v>
      </c>
      <c r="C122" s="32">
        <f t="shared" si="1"/>
        <v>0.33424657534246577</v>
      </c>
    </row>
    <row r="123" spans="1:3" x14ac:dyDescent="0.2">
      <c r="A123" s="31">
        <v>42005</v>
      </c>
      <c r="B123">
        <v>123</v>
      </c>
      <c r="C123" s="32">
        <f t="shared" si="1"/>
        <v>0.33698630136986302</v>
      </c>
    </row>
    <row r="124" spans="1:3" x14ac:dyDescent="0.2">
      <c r="A124" s="31">
        <v>42006</v>
      </c>
      <c r="B124">
        <v>124</v>
      </c>
      <c r="C124" s="32">
        <f t="shared" si="1"/>
        <v>0.33972602739726027</v>
      </c>
    </row>
    <row r="125" spans="1:3" x14ac:dyDescent="0.2">
      <c r="A125" s="31">
        <v>42007</v>
      </c>
      <c r="B125">
        <v>125</v>
      </c>
      <c r="C125" s="32">
        <f t="shared" si="1"/>
        <v>0.34246575342465752</v>
      </c>
    </row>
    <row r="126" spans="1:3" x14ac:dyDescent="0.2">
      <c r="A126" s="31">
        <v>42008</v>
      </c>
      <c r="B126">
        <v>126</v>
      </c>
      <c r="C126" s="32">
        <f t="shared" si="1"/>
        <v>0.34520547945205482</v>
      </c>
    </row>
    <row r="127" spans="1:3" x14ac:dyDescent="0.2">
      <c r="A127" s="31">
        <v>42009</v>
      </c>
      <c r="B127">
        <v>127</v>
      </c>
      <c r="C127" s="32">
        <f t="shared" si="1"/>
        <v>0.34794520547945207</v>
      </c>
    </row>
    <row r="128" spans="1:3" x14ac:dyDescent="0.2">
      <c r="A128" s="31">
        <v>42010</v>
      </c>
      <c r="B128">
        <v>128</v>
      </c>
      <c r="C128" s="32">
        <f t="shared" si="1"/>
        <v>0.35068493150684932</v>
      </c>
    </row>
    <row r="129" spans="1:3" x14ac:dyDescent="0.2">
      <c r="A129" s="31">
        <v>42011</v>
      </c>
      <c r="B129">
        <v>129</v>
      </c>
      <c r="C129" s="32">
        <f t="shared" si="1"/>
        <v>0.35342465753424657</v>
      </c>
    </row>
    <row r="130" spans="1:3" x14ac:dyDescent="0.2">
      <c r="A130" s="31">
        <v>42012</v>
      </c>
      <c r="B130">
        <v>130</v>
      </c>
      <c r="C130" s="32">
        <f t="shared" ref="C130:C193" si="2">B130/365</f>
        <v>0.35616438356164382</v>
      </c>
    </row>
    <row r="131" spans="1:3" x14ac:dyDescent="0.2">
      <c r="A131" s="31">
        <v>42013</v>
      </c>
      <c r="B131">
        <v>131</v>
      </c>
      <c r="C131" s="32">
        <f t="shared" si="2"/>
        <v>0.35890410958904112</v>
      </c>
    </row>
    <row r="132" spans="1:3" x14ac:dyDescent="0.2">
      <c r="A132" s="31">
        <v>42014</v>
      </c>
      <c r="B132">
        <v>132</v>
      </c>
      <c r="C132" s="32">
        <f t="shared" si="2"/>
        <v>0.36164383561643837</v>
      </c>
    </row>
    <row r="133" spans="1:3" x14ac:dyDescent="0.2">
      <c r="A133" s="31">
        <v>42015</v>
      </c>
      <c r="B133">
        <v>133</v>
      </c>
      <c r="C133" s="32">
        <f t="shared" si="2"/>
        <v>0.36438356164383562</v>
      </c>
    </row>
    <row r="134" spans="1:3" x14ac:dyDescent="0.2">
      <c r="A134" s="31">
        <v>42016</v>
      </c>
      <c r="B134">
        <v>134</v>
      </c>
      <c r="C134" s="32">
        <f t="shared" si="2"/>
        <v>0.36712328767123287</v>
      </c>
    </row>
    <row r="135" spans="1:3" x14ac:dyDescent="0.2">
      <c r="A135" s="31">
        <v>42017</v>
      </c>
      <c r="B135">
        <v>135</v>
      </c>
      <c r="C135" s="32">
        <f t="shared" si="2"/>
        <v>0.36986301369863012</v>
      </c>
    </row>
    <row r="136" spans="1:3" x14ac:dyDescent="0.2">
      <c r="A136" s="31">
        <v>42018</v>
      </c>
      <c r="B136">
        <v>136</v>
      </c>
      <c r="C136" s="32">
        <f t="shared" si="2"/>
        <v>0.37260273972602742</v>
      </c>
    </row>
    <row r="137" spans="1:3" x14ac:dyDescent="0.2">
      <c r="A137" s="31">
        <v>42019</v>
      </c>
      <c r="B137">
        <v>137</v>
      </c>
      <c r="C137" s="32">
        <f t="shared" si="2"/>
        <v>0.37534246575342467</v>
      </c>
    </row>
    <row r="138" spans="1:3" x14ac:dyDescent="0.2">
      <c r="A138" s="31">
        <v>42020</v>
      </c>
      <c r="B138">
        <v>138</v>
      </c>
      <c r="C138" s="32">
        <f t="shared" si="2"/>
        <v>0.37808219178082192</v>
      </c>
    </row>
    <row r="139" spans="1:3" x14ac:dyDescent="0.2">
      <c r="A139" s="31">
        <v>42021</v>
      </c>
      <c r="B139">
        <v>139</v>
      </c>
      <c r="C139" s="32">
        <f t="shared" si="2"/>
        <v>0.38082191780821917</v>
      </c>
    </row>
    <row r="140" spans="1:3" x14ac:dyDescent="0.2">
      <c r="A140" s="31">
        <v>42022</v>
      </c>
      <c r="B140">
        <v>140</v>
      </c>
      <c r="C140" s="32">
        <f t="shared" si="2"/>
        <v>0.38356164383561642</v>
      </c>
    </row>
    <row r="141" spans="1:3" x14ac:dyDescent="0.2">
      <c r="A141" s="31">
        <v>42023</v>
      </c>
      <c r="B141">
        <v>141</v>
      </c>
      <c r="C141" s="32">
        <f t="shared" si="2"/>
        <v>0.38630136986301372</v>
      </c>
    </row>
    <row r="142" spans="1:3" x14ac:dyDescent="0.2">
      <c r="A142" s="31">
        <v>42024</v>
      </c>
      <c r="B142">
        <v>142</v>
      </c>
      <c r="C142" s="32">
        <f t="shared" si="2"/>
        <v>0.38904109589041097</v>
      </c>
    </row>
    <row r="143" spans="1:3" x14ac:dyDescent="0.2">
      <c r="A143" s="31">
        <v>42025</v>
      </c>
      <c r="B143">
        <v>143</v>
      </c>
      <c r="C143" s="32">
        <f t="shared" si="2"/>
        <v>0.39178082191780822</v>
      </c>
    </row>
    <row r="144" spans="1:3" x14ac:dyDescent="0.2">
      <c r="A144" s="31">
        <v>42026</v>
      </c>
      <c r="B144">
        <v>144</v>
      </c>
      <c r="C144" s="32">
        <f t="shared" si="2"/>
        <v>0.39452054794520547</v>
      </c>
    </row>
    <row r="145" spans="1:3" x14ac:dyDescent="0.2">
      <c r="A145" s="31">
        <v>42027</v>
      </c>
      <c r="B145">
        <v>145</v>
      </c>
      <c r="C145" s="32">
        <f t="shared" si="2"/>
        <v>0.39726027397260272</v>
      </c>
    </row>
    <row r="146" spans="1:3" x14ac:dyDescent="0.2">
      <c r="A146" s="31">
        <v>42028</v>
      </c>
      <c r="B146">
        <v>146</v>
      </c>
      <c r="C146" s="32">
        <f t="shared" si="2"/>
        <v>0.4</v>
      </c>
    </row>
    <row r="147" spans="1:3" x14ac:dyDescent="0.2">
      <c r="A147" s="31">
        <v>42029</v>
      </c>
      <c r="B147">
        <v>147</v>
      </c>
      <c r="C147" s="32">
        <f t="shared" si="2"/>
        <v>0.40273972602739727</v>
      </c>
    </row>
    <row r="148" spans="1:3" x14ac:dyDescent="0.2">
      <c r="A148" s="31">
        <v>42030</v>
      </c>
      <c r="B148">
        <v>148</v>
      </c>
      <c r="C148" s="32">
        <f t="shared" si="2"/>
        <v>0.40547945205479452</v>
      </c>
    </row>
    <row r="149" spans="1:3" x14ac:dyDescent="0.2">
      <c r="A149" s="31">
        <v>42031</v>
      </c>
      <c r="B149">
        <v>149</v>
      </c>
      <c r="C149" s="32">
        <f t="shared" si="2"/>
        <v>0.40821917808219177</v>
      </c>
    </row>
    <row r="150" spans="1:3" x14ac:dyDescent="0.2">
      <c r="A150" s="31">
        <v>42032</v>
      </c>
      <c r="B150">
        <v>150</v>
      </c>
      <c r="C150" s="32">
        <f t="shared" si="2"/>
        <v>0.41095890410958902</v>
      </c>
    </row>
    <row r="151" spans="1:3" x14ac:dyDescent="0.2">
      <c r="A151" s="31">
        <v>42033</v>
      </c>
      <c r="B151">
        <v>151</v>
      </c>
      <c r="C151" s="32">
        <f t="shared" si="2"/>
        <v>0.41369863013698632</v>
      </c>
    </row>
    <row r="152" spans="1:3" x14ac:dyDescent="0.2">
      <c r="A152" s="31">
        <v>42034</v>
      </c>
      <c r="B152">
        <v>152</v>
      </c>
      <c r="C152" s="32">
        <f t="shared" si="2"/>
        <v>0.41643835616438357</v>
      </c>
    </row>
    <row r="153" spans="1:3" x14ac:dyDescent="0.2">
      <c r="A153" s="31">
        <v>42035</v>
      </c>
      <c r="B153">
        <v>153</v>
      </c>
      <c r="C153" s="32">
        <f t="shared" si="2"/>
        <v>0.41917808219178082</v>
      </c>
    </row>
    <row r="154" spans="1:3" x14ac:dyDescent="0.2">
      <c r="A154" s="31">
        <v>42036</v>
      </c>
      <c r="B154">
        <v>154</v>
      </c>
      <c r="C154" s="32">
        <f t="shared" si="2"/>
        <v>0.42191780821917807</v>
      </c>
    </row>
    <row r="155" spans="1:3" x14ac:dyDescent="0.2">
      <c r="A155" s="31">
        <v>42037</v>
      </c>
      <c r="B155">
        <v>155</v>
      </c>
      <c r="C155" s="32">
        <f t="shared" si="2"/>
        <v>0.42465753424657532</v>
      </c>
    </row>
    <row r="156" spans="1:3" x14ac:dyDescent="0.2">
      <c r="A156" s="31">
        <v>42038</v>
      </c>
      <c r="B156">
        <v>156</v>
      </c>
      <c r="C156" s="32">
        <f t="shared" si="2"/>
        <v>0.42739726027397262</v>
      </c>
    </row>
    <row r="157" spans="1:3" x14ac:dyDescent="0.2">
      <c r="A157" s="31">
        <v>42039</v>
      </c>
      <c r="B157">
        <v>157</v>
      </c>
      <c r="C157" s="32">
        <f t="shared" si="2"/>
        <v>0.43013698630136987</v>
      </c>
    </row>
    <row r="158" spans="1:3" x14ac:dyDescent="0.2">
      <c r="A158" s="31">
        <v>42040</v>
      </c>
      <c r="B158">
        <v>158</v>
      </c>
      <c r="C158" s="32">
        <f t="shared" si="2"/>
        <v>0.43287671232876712</v>
      </c>
    </row>
    <row r="159" spans="1:3" x14ac:dyDescent="0.2">
      <c r="A159" s="31">
        <v>42041</v>
      </c>
      <c r="B159">
        <v>159</v>
      </c>
      <c r="C159" s="32">
        <f t="shared" si="2"/>
        <v>0.43561643835616437</v>
      </c>
    </row>
    <row r="160" spans="1:3" x14ac:dyDescent="0.2">
      <c r="A160" s="31">
        <v>42042</v>
      </c>
      <c r="B160">
        <v>160</v>
      </c>
      <c r="C160" s="32">
        <f t="shared" si="2"/>
        <v>0.43835616438356162</v>
      </c>
    </row>
    <row r="161" spans="1:3" x14ac:dyDescent="0.2">
      <c r="A161" s="31">
        <v>42043</v>
      </c>
      <c r="B161">
        <v>161</v>
      </c>
      <c r="C161" s="32">
        <f t="shared" si="2"/>
        <v>0.44109589041095892</v>
      </c>
    </row>
    <row r="162" spans="1:3" x14ac:dyDescent="0.2">
      <c r="A162" s="31">
        <v>42044</v>
      </c>
      <c r="B162">
        <v>162</v>
      </c>
      <c r="C162" s="32">
        <f t="shared" si="2"/>
        <v>0.44383561643835617</v>
      </c>
    </row>
    <row r="163" spans="1:3" x14ac:dyDescent="0.2">
      <c r="A163" s="31">
        <v>42045</v>
      </c>
      <c r="B163">
        <v>163</v>
      </c>
      <c r="C163" s="32">
        <f t="shared" si="2"/>
        <v>0.44657534246575342</v>
      </c>
    </row>
    <row r="164" spans="1:3" x14ac:dyDescent="0.2">
      <c r="A164" s="31">
        <v>42046</v>
      </c>
      <c r="B164">
        <v>164</v>
      </c>
      <c r="C164" s="32">
        <f t="shared" si="2"/>
        <v>0.44931506849315067</v>
      </c>
    </row>
    <row r="165" spans="1:3" x14ac:dyDescent="0.2">
      <c r="A165" s="31">
        <v>42047</v>
      </c>
      <c r="B165">
        <v>165</v>
      </c>
      <c r="C165" s="32">
        <f t="shared" si="2"/>
        <v>0.45205479452054792</v>
      </c>
    </row>
    <row r="166" spans="1:3" x14ac:dyDescent="0.2">
      <c r="A166" s="31">
        <v>42048</v>
      </c>
      <c r="B166">
        <v>166</v>
      </c>
      <c r="C166" s="32">
        <f t="shared" si="2"/>
        <v>0.45479452054794522</v>
      </c>
    </row>
    <row r="167" spans="1:3" x14ac:dyDescent="0.2">
      <c r="A167" s="31">
        <v>42049</v>
      </c>
      <c r="B167">
        <v>167</v>
      </c>
      <c r="C167" s="32">
        <f t="shared" si="2"/>
        <v>0.45753424657534247</v>
      </c>
    </row>
    <row r="168" spans="1:3" x14ac:dyDescent="0.2">
      <c r="A168" s="31">
        <v>42050</v>
      </c>
      <c r="B168">
        <v>168</v>
      </c>
      <c r="C168" s="32">
        <f t="shared" si="2"/>
        <v>0.46027397260273972</v>
      </c>
    </row>
    <row r="169" spans="1:3" x14ac:dyDescent="0.2">
      <c r="A169" s="31">
        <v>42051</v>
      </c>
      <c r="B169">
        <v>169</v>
      </c>
      <c r="C169" s="32">
        <f t="shared" si="2"/>
        <v>0.46301369863013697</v>
      </c>
    </row>
    <row r="170" spans="1:3" x14ac:dyDescent="0.2">
      <c r="A170" s="31">
        <v>42052</v>
      </c>
      <c r="B170">
        <v>170</v>
      </c>
      <c r="C170" s="32">
        <f t="shared" si="2"/>
        <v>0.46575342465753422</v>
      </c>
    </row>
    <row r="171" spans="1:3" x14ac:dyDescent="0.2">
      <c r="A171" s="31">
        <v>42053</v>
      </c>
      <c r="B171">
        <v>171</v>
      </c>
      <c r="C171" s="32">
        <f t="shared" si="2"/>
        <v>0.46849315068493153</v>
      </c>
    </row>
    <row r="172" spans="1:3" x14ac:dyDescent="0.2">
      <c r="A172" s="31">
        <v>42054</v>
      </c>
      <c r="B172">
        <v>172</v>
      </c>
      <c r="C172" s="32">
        <f t="shared" si="2"/>
        <v>0.47123287671232877</v>
      </c>
    </row>
    <row r="173" spans="1:3" x14ac:dyDescent="0.2">
      <c r="A173" s="31">
        <v>42055</v>
      </c>
      <c r="B173">
        <v>173</v>
      </c>
      <c r="C173" s="32">
        <f t="shared" si="2"/>
        <v>0.47397260273972602</v>
      </c>
    </row>
    <row r="174" spans="1:3" x14ac:dyDescent="0.2">
      <c r="A174" s="31">
        <v>42056</v>
      </c>
      <c r="B174">
        <v>174</v>
      </c>
      <c r="C174" s="32">
        <f t="shared" si="2"/>
        <v>0.47671232876712327</v>
      </c>
    </row>
    <row r="175" spans="1:3" x14ac:dyDescent="0.2">
      <c r="A175" s="31">
        <v>42057</v>
      </c>
      <c r="B175">
        <v>175</v>
      </c>
      <c r="C175" s="32">
        <f t="shared" si="2"/>
        <v>0.47945205479452052</v>
      </c>
    </row>
    <row r="176" spans="1:3" x14ac:dyDescent="0.2">
      <c r="A176" s="31">
        <v>42058</v>
      </c>
      <c r="B176">
        <v>176</v>
      </c>
      <c r="C176" s="32">
        <f t="shared" si="2"/>
        <v>0.48219178082191783</v>
      </c>
    </row>
    <row r="177" spans="1:3" x14ac:dyDescent="0.2">
      <c r="A177" s="31">
        <v>42059</v>
      </c>
      <c r="B177">
        <v>177</v>
      </c>
      <c r="C177" s="32">
        <f t="shared" si="2"/>
        <v>0.48493150684931507</v>
      </c>
    </row>
    <row r="178" spans="1:3" x14ac:dyDescent="0.2">
      <c r="A178" s="31">
        <v>42060</v>
      </c>
      <c r="B178">
        <v>178</v>
      </c>
      <c r="C178" s="32">
        <f t="shared" si="2"/>
        <v>0.48767123287671232</v>
      </c>
    </row>
    <row r="179" spans="1:3" x14ac:dyDescent="0.2">
      <c r="A179" s="31">
        <v>42061</v>
      </c>
      <c r="B179">
        <v>179</v>
      </c>
      <c r="C179" s="32">
        <f t="shared" si="2"/>
        <v>0.49041095890410957</v>
      </c>
    </row>
    <row r="180" spans="1:3" x14ac:dyDescent="0.2">
      <c r="A180" s="31">
        <v>42062</v>
      </c>
      <c r="B180">
        <v>180</v>
      </c>
      <c r="C180" s="32">
        <f t="shared" si="2"/>
        <v>0.49315068493150682</v>
      </c>
    </row>
    <row r="181" spans="1:3" x14ac:dyDescent="0.2">
      <c r="A181" s="31">
        <v>42063</v>
      </c>
      <c r="B181">
        <v>181</v>
      </c>
      <c r="C181" s="32">
        <f t="shared" si="2"/>
        <v>0.49589041095890413</v>
      </c>
    </row>
    <row r="182" spans="1:3" x14ac:dyDescent="0.2">
      <c r="A182" s="31">
        <v>42064</v>
      </c>
      <c r="B182">
        <v>182</v>
      </c>
      <c r="C182" s="32">
        <f t="shared" si="2"/>
        <v>0.49863013698630138</v>
      </c>
    </row>
    <row r="183" spans="1:3" x14ac:dyDescent="0.2">
      <c r="A183" s="31">
        <v>42065</v>
      </c>
      <c r="B183">
        <v>183</v>
      </c>
      <c r="C183" s="32">
        <f t="shared" si="2"/>
        <v>0.50136986301369868</v>
      </c>
    </row>
    <row r="184" spans="1:3" x14ac:dyDescent="0.2">
      <c r="A184" s="31">
        <v>42066</v>
      </c>
      <c r="B184">
        <v>184</v>
      </c>
      <c r="C184" s="32">
        <f t="shared" si="2"/>
        <v>0.50410958904109593</v>
      </c>
    </row>
    <row r="185" spans="1:3" x14ac:dyDescent="0.2">
      <c r="A185" s="31">
        <v>42067</v>
      </c>
      <c r="B185">
        <v>185</v>
      </c>
      <c r="C185" s="32">
        <f t="shared" si="2"/>
        <v>0.50684931506849318</v>
      </c>
    </row>
    <row r="186" spans="1:3" x14ac:dyDescent="0.2">
      <c r="A186" s="31">
        <v>42068</v>
      </c>
      <c r="B186">
        <v>186</v>
      </c>
      <c r="C186" s="32">
        <f t="shared" si="2"/>
        <v>0.50958904109589043</v>
      </c>
    </row>
    <row r="187" spans="1:3" x14ac:dyDescent="0.2">
      <c r="A187" s="31">
        <v>42069</v>
      </c>
      <c r="B187">
        <v>187</v>
      </c>
      <c r="C187" s="32">
        <f t="shared" si="2"/>
        <v>0.51232876712328768</v>
      </c>
    </row>
    <row r="188" spans="1:3" x14ac:dyDescent="0.2">
      <c r="A188" s="31">
        <v>42070</v>
      </c>
      <c r="B188">
        <v>188</v>
      </c>
      <c r="C188" s="32">
        <f t="shared" si="2"/>
        <v>0.51506849315068493</v>
      </c>
    </row>
    <row r="189" spans="1:3" x14ac:dyDescent="0.2">
      <c r="A189" s="31">
        <v>42071</v>
      </c>
      <c r="B189">
        <v>189</v>
      </c>
      <c r="C189" s="32">
        <f t="shared" si="2"/>
        <v>0.51780821917808217</v>
      </c>
    </row>
    <row r="190" spans="1:3" x14ac:dyDescent="0.2">
      <c r="A190" s="31">
        <v>42072</v>
      </c>
      <c r="B190">
        <v>190</v>
      </c>
      <c r="C190" s="32">
        <f t="shared" si="2"/>
        <v>0.52054794520547942</v>
      </c>
    </row>
    <row r="191" spans="1:3" x14ac:dyDescent="0.2">
      <c r="A191" s="31">
        <v>42073</v>
      </c>
      <c r="B191">
        <v>191</v>
      </c>
      <c r="C191" s="32">
        <f t="shared" si="2"/>
        <v>0.52328767123287667</v>
      </c>
    </row>
    <row r="192" spans="1:3" x14ac:dyDescent="0.2">
      <c r="A192" s="31">
        <v>42074</v>
      </c>
      <c r="B192">
        <v>192</v>
      </c>
      <c r="C192" s="32">
        <f t="shared" si="2"/>
        <v>0.52602739726027392</v>
      </c>
    </row>
    <row r="193" spans="1:3" x14ac:dyDescent="0.2">
      <c r="A193" s="31">
        <v>42075</v>
      </c>
      <c r="B193">
        <v>193</v>
      </c>
      <c r="C193" s="32">
        <f t="shared" si="2"/>
        <v>0.52876712328767128</v>
      </c>
    </row>
    <row r="194" spans="1:3" x14ac:dyDescent="0.2">
      <c r="A194" s="31">
        <v>42076</v>
      </c>
      <c r="B194">
        <v>194</v>
      </c>
      <c r="C194" s="32">
        <f t="shared" ref="C194:C257" si="3">B194/365</f>
        <v>0.53150684931506853</v>
      </c>
    </row>
    <row r="195" spans="1:3" x14ac:dyDescent="0.2">
      <c r="A195" s="31">
        <v>42077</v>
      </c>
      <c r="B195">
        <v>195</v>
      </c>
      <c r="C195" s="32">
        <f t="shared" si="3"/>
        <v>0.53424657534246578</v>
      </c>
    </row>
    <row r="196" spans="1:3" x14ac:dyDescent="0.2">
      <c r="A196" s="31">
        <v>42078</v>
      </c>
      <c r="B196">
        <v>196</v>
      </c>
      <c r="C196" s="32">
        <f t="shared" si="3"/>
        <v>0.53698630136986303</v>
      </c>
    </row>
    <row r="197" spans="1:3" x14ac:dyDescent="0.2">
      <c r="A197" s="31">
        <v>42079</v>
      </c>
      <c r="B197">
        <v>197</v>
      </c>
      <c r="C197" s="32">
        <f t="shared" si="3"/>
        <v>0.53972602739726028</v>
      </c>
    </row>
    <row r="198" spans="1:3" x14ac:dyDescent="0.2">
      <c r="A198" s="31">
        <v>42080</v>
      </c>
      <c r="B198">
        <v>198</v>
      </c>
      <c r="C198" s="32">
        <f t="shared" si="3"/>
        <v>0.54246575342465753</v>
      </c>
    </row>
    <row r="199" spans="1:3" x14ac:dyDescent="0.2">
      <c r="A199" s="31">
        <v>42081</v>
      </c>
      <c r="B199">
        <v>199</v>
      </c>
      <c r="C199" s="32">
        <f t="shared" si="3"/>
        <v>0.54520547945205478</v>
      </c>
    </row>
    <row r="200" spans="1:3" x14ac:dyDescent="0.2">
      <c r="A200" s="31">
        <v>42082</v>
      </c>
      <c r="B200">
        <v>200</v>
      </c>
      <c r="C200" s="32">
        <f t="shared" si="3"/>
        <v>0.54794520547945202</v>
      </c>
    </row>
    <row r="201" spans="1:3" x14ac:dyDescent="0.2">
      <c r="A201" s="31">
        <v>42083</v>
      </c>
      <c r="B201">
        <v>201</v>
      </c>
      <c r="C201" s="32">
        <f t="shared" si="3"/>
        <v>0.55068493150684927</v>
      </c>
    </row>
    <row r="202" spans="1:3" x14ac:dyDescent="0.2">
      <c r="A202" s="31">
        <v>42084</v>
      </c>
      <c r="B202">
        <v>202</v>
      </c>
      <c r="C202" s="32">
        <f t="shared" si="3"/>
        <v>0.55342465753424652</v>
      </c>
    </row>
    <row r="203" spans="1:3" x14ac:dyDescent="0.2">
      <c r="A203" s="31">
        <v>42085</v>
      </c>
      <c r="B203">
        <v>203</v>
      </c>
      <c r="C203" s="32">
        <f t="shared" si="3"/>
        <v>0.55616438356164388</v>
      </c>
    </row>
    <row r="204" spans="1:3" x14ac:dyDescent="0.2">
      <c r="A204" s="31">
        <v>42086</v>
      </c>
      <c r="B204">
        <v>204</v>
      </c>
      <c r="C204" s="32">
        <f t="shared" si="3"/>
        <v>0.55890410958904113</v>
      </c>
    </row>
    <row r="205" spans="1:3" x14ac:dyDescent="0.2">
      <c r="A205" s="31">
        <v>42087</v>
      </c>
      <c r="B205">
        <v>205</v>
      </c>
      <c r="C205" s="32">
        <f t="shared" si="3"/>
        <v>0.56164383561643838</v>
      </c>
    </row>
    <row r="206" spans="1:3" x14ac:dyDescent="0.2">
      <c r="A206" s="31">
        <v>42088</v>
      </c>
      <c r="B206">
        <v>206</v>
      </c>
      <c r="C206" s="32">
        <f t="shared" si="3"/>
        <v>0.56438356164383563</v>
      </c>
    </row>
    <row r="207" spans="1:3" x14ac:dyDescent="0.2">
      <c r="A207" s="31">
        <v>42089</v>
      </c>
      <c r="B207">
        <v>207</v>
      </c>
      <c r="C207" s="32">
        <f t="shared" si="3"/>
        <v>0.56712328767123288</v>
      </c>
    </row>
    <row r="208" spans="1:3" x14ac:dyDescent="0.2">
      <c r="A208" s="31">
        <v>42090</v>
      </c>
      <c r="B208">
        <v>208</v>
      </c>
      <c r="C208" s="32">
        <f t="shared" si="3"/>
        <v>0.56986301369863013</v>
      </c>
    </row>
    <row r="209" spans="1:3" x14ac:dyDescent="0.2">
      <c r="A209" s="31">
        <v>42091</v>
      </c>
      <c r="B209">
        <v>209</v>
      </c>
      <c r="C209" s="32">
        <f t="shared" si="3"/>
        <v>0.57260273972602738</v>
      </c>
    </row>
    <row r="210" spans="1:3" x14ac:dyDescent="0.2">
      <c r="A210" s="31">
        <v>42092</v>
      </c>
      <c r="B210">
        <v>210</v>
      </c>
      <c r="C210" s="32">
        <f t="shared" si="3"/>
        <v>0.57534246575342463</v>
      </c>
    </row>
    <row r="211" spans="1:3" x14ac:dyDescent="0.2">
      <c r="A211" s="31">
        <v>42093</v>
      </c>
      <c r="B211">
        <v>211</v>
      </c>
      <c r="C211" s="32">
        <f t="shared" si="3"/>
        <v>0.57808219178082187</v>
      </c>
    </row>
    <row r="212" spans="1:3" x14ac:dyDescent="0.2">
      <c r="A212" s="31">
        <v>42094</v>
      </c>
      <c r="B212">
        <v>212</v>
      </c>
      <c r="C212" s="32">
        <f t="shared" si="3"/>
        <v>0.58082191780821912</v>
      </c>
    </row>
    <row r="213" spans="1:3" x14ac:dyDescent="0.2">
      <c r="A213" s="31">
        <v>42095</v>
      </c>
      <c r="B213">
        <v>213</v>
      </c>
      <c r="C213" s="32">
        <f t="shared" si="3"/>
        <v>0.58356164383561648</v>
      </c>
    </row>
    <row r="214" spans="1:3" x14ac:dyDescent="0.2">
      <c r="A214" s="31">
        <v>42096</v>
      </c>
      <c r="B214">
        <v>214</v>
      </c>
      <c r="C214" s="32">
        <f t="shared" si="3"/>
        <v>0.58630136986301373</v>
      </c>
    </row>
    <row r="215" spans="1:3" x14ac:dyDescent="0.2">
      <c r="A215" s="31">
        <v>42097</v>
      </c>
      <c r="B215">
        <v>215</v>
      </c>
      <c r="C215" s="32">
        <f t="shared" si="3"/>
        <v>0.58904109589041098</v>
      </c>
    </row>
    <row r="216" spans="1:3" x14ac:dyDescent="0.2">
      <c r="A216" s="31">
        <v>42098</v>
      </c>
      <c r="B216">
        <v>216</v>
      </c>
      <c r="C216" s="32">
        <f t="shared" si="3"/>
        <v>0.59178082191780823</v>
      </c>
    </row>
    <row r="217" spans="1:3" x14ac:dyDescent="0.2">
      <c r="A217" s="31">
        <v>42099</v>
      </c>
      <c r="B217">
        <v>217</v>
      </c>
      <c r="C217" s="32">
        <f t="shared" si="3"/>
        <v>0.59452054794520548</v>
      </c>
    </row>
    <row r="218" spans="1:3" x14ac:dyDescent="0.2">
      <c r="A218" s="31">
        <v>42100</v>
      </c>
      <c r="B218">
        <v>218</v>
      </c>
      <c r="C218" s="32">
        <f t="shared" si="3"/>
        <v>0.59726027397260273</v>
      </c>
    </row>
    <row r="219" spans="1:3" x14ac:dyDescent="0.2">
      <c r="A219" s="31">
        <v>42101</v>
      </c>
      <c r="B219">
        <v>219</v>
      </c>
      <c r="C219" s="32">
        <f t="shared" si="3"/>
        <v>0.6</v>
      </c>
    </row>
    <row r="220" spans="1:3" x14ac:dyDescent="0.2">
      <c r="A220" s="31">
        <v>42102</v>
      </c>
      <c r="B220">
        <v>220</v>
      </c>
      <c r="C220" s="32">
        <f t="shared" si="3"/>
        <v>0.60273972602739723</v>
      </c>
    </row>
    <row r="221" spans="1:3" x14ac:dyDescent="0.2">
      <c r="A221" s="31">
        <v>42103</v>
      </c>
      <c r="B221">
        <v>221</v>
      </c>
      <c r="C221" s="32">
        <f t="shared" si="3"/>
        <v>0.60547945205479448</v>
      </c>
    </row>
    <row r="222" spans="1:3" x14ac:dyDescent="0.2">
      <c r="A222" s="31">
        <v>42104</v>
      </c>
      <c r="B222">
        <v>222</v>
      </c>
      <c r="C222" s="32">
        <f t="shared" si="3"/>
        <v>0.60821917808219184</v>
      </c>
    </row>
    <row r="223" spans="1:3" x14ac:dyDescent="0.2">
      <c r="A223" s="31">
        <v>42105</v>
      </c>
      <c r="B223">
        <v>223</v>
      </c>
      <c r="C223" s="32">
        <f t="shared" si="3"/>
        <v>0.61095890410958908</v>
      </c>
    </row>
    <row r="224" spans="1:3" x14ac:dyDescent="0.2">
      <c r="A224" s="31">
        <v>42106</v>
      </c>
      <c r="B224">
        <v>224</v>
      </c>
      <c r="C224" s="32">
        <f t="shared" si="3"/>
        <v>0.61369863013698633</v>
      </c>
    </row>
    <row r="225" spans="1:3" x14ac:dyDescent="0.2">
      <c r="A225" s="31">
        <v>42107</v>
      </c>
      <c r="B225">
        <v>225</v>
      </c>
      <c r="C225" s="32">
        <f t="shared" si="3"/>
        <v>0.61643835616438358</v>
      </c>
    </row>
    <row r="226" spans="1:3" x14ac:dyDescent="0.2">
      <c r="A226" s="31">
        <v>42108</v>
      </c>
      <c r="B226">
        <v>226</v>
      </c>
      <c r="C226" s="32">
        <f t="shared" si="3"/>
        <v>0.61917808219178083</v>
      </c>
    </row>
    <row r="227" spans="1:3" x14ac:dyDescent="0.2">
      <c r="A227" s="31">
        <v>42109</v>
      </c>
      <c r="B227">
        <v>227</v>
      </c>
      <c r="C227" s="32">
        <f t="shared" si="3"/>
        <v>0.62191780821917808</v>
      </c>
    </row>
    <row r="228" spans="1:3" x14ac:dyDescent="0.2">
      <c r="A228" s="31">
        <v>42110</v>
      </c>
      <c r="B228">
        <v>228</v>
      </c>
      <c r="C228" s="32">
        <f t="shared" si="3"/>
        <v>0.62465753424657533</v>
      </c>
    </row>
    <row r="229" spans="1:3" x14ac:dyDescent="0.2">
      <c r="A229" s="31">
        <v>42111</v>
      </c>
      <c r="B229">
        <v>229</v>
      </c>
      <c r="C229" s="32">
        <f t="shared" si="3"/>
        <v>0.62739726027397258</v>
      </c>
    </row>
    <row r="230" spans="1:3" x14ac:dyDescent="0.2">
      <c r="A230" s="31">
        <v>42112</v>
      </c>
      <c r="B230">
        <v>230</v>
      </c>
      <c r="C230" s="32">
        <f t="shared" si="3"/>
        <v>0.63013698630136983</v>
      </c>
    </row>
    <row r="231" spans="1:3" x14ac:dyDescent="0.2">
      <c r="A231" s="31">
        <v>42113</v>
      </c>
      <c r="B231">
        <v>231</v>
      </c>
      <c r="C231" s="32">
        <f t="shared" si="3"/>
        <v>0.63287671232876708</v>
      </c>
    </row>
    <row r="232" spans="1:3" x14ac:dyDescent="0.2">
      <c r="A232" s="31">
        <v>42114</v>
      </c>
      <c r="B232">
        <v>232</v>
      </c>
      <c r="C232" s="32">
        <f t="shared" si="3"/>
        <v>0.63561643835616444</v>
      </c>
    </row>
    <row r="233" spans="1:3" x14ac:dyDescent="0.2">
      <c r="A233" s="31">
        <v>42115</v>
      </c>
      <c r="B233">
        <v>233</v>
      </c>
      <c r="C233" s="32">
        <f t="shared" si="3"/>
        <v>0.63835616438356169</v>
      </c>
    </row>
    <row r="234" spans="1:3" x14ac:dyDescent="0.2">
      <c r="A234" s="31">
        <v>42116</v>
      </c>
      <c r="B234">
        <v>234</v>
      </c>
      <c r="C234" s="32">
        <f t="shared" si="3"/>
        <v>0.64109589041095894</v>
      </c>
    </row>
    <row r="235" spans="1:3" x14ac:dyDescent="0.2">
      <c r="A235" s="31">
        <v>42117</v>
      </c>
      <c r="B235">
        <v>235</v>
      </c>
      <c r="C235" s="32">
        <f t="shared" si="3"/>
        <v>0.64383561643835618</v>
      </c>
    </row>
    <row r="236" spans="1:3" x14ac:dyDescent="0.2">
      <c r="A236" s="31">
        <v>42118</v>
      </c>
      <c r="B236">
        <v>236</v>
      </c>
      <c r="C236" s="32">
        <f t="shared" si="3"/>
        <v>0.64657534246575343</v>
      </c>
    </row>
    <row r="237" spans="1:3" x14ac:dyDescent="0.2">
      <c r="A237" s="31">
        <v>42119</v>
      </c>
      <c r="B237">
        <v>237</v>
      </c>
      <c r="C237" s="32">
        <f t="shared" si="3"/>
        <v>0.64931506849315068</v>
      </c>
    </row>
    <row r="238" spans="1:3" x14ac:dyDescent="0.2">
      <c r="A238" s="31">
        <v>42120</v>
      </c>
      <c r="B238">
        <v>238</v>
      </c>
      <c r="C238" s="32">
        <f t="shared" si="3"/>
        <v>0.65205479452054793</v>
      </c>
    </row>
    <row r="239" spans="1:3" x14ac:dyDescent="0.2">
      <c r="A239" s="31">
        <v>42121</v>
      </c>
      <c r="B239">
        <v>239</v>
      </c>
      <c r="C239" s="32">
        <f t="shared" si="3"/>
        <v>0.65479452054794518</v>
      </c>
    </row>
    <row r="240" spans="1:3" x14ac:dyDescent="0.2">
      <c r="A240" s="31">
        <v>42122</v>
      </c>
      <c r="B240">
        <v>240</v>
      </c>
      <c r="C240" s="32">
        <f t="shared" si="3"/>
        <v>0.65753424657534243</v>
      </c>
    </row>
    <row r="241" spans="1:3" x14ac:dyDescent="0.2">
      <c r="A241" s="31">
        <v>42123</v>
      </c>
      <c r="B241">
        <v>241</v>
      </c>
      <c r="C241" s="32">
        <f t="shared" si="3"/>
        <v>0.66027397260273968</v>
      </c>
    </row>
    <row r="242" spans="1:3" x14ac:dyDescent="0.2">
      <c r="A242" s="31">
        <v>42124</v>
      </c>
      <c r="B242">
        <v>242</v>
      </c>
      <c r="C242" s="32">
        <f t="shared" si="3"/>
        <v>0.66301369863013704</v>
      </c>
    </row>
    <row r="243" spans="1:3" x14ac:dyDescent="0.2">
      <c r="A243" s="31">
        <v>42125</v>
      </c>
      <c r="B243">
        <v>243</v>
      </c>
      <c r="C243" s="32">
        <f t="shared" si="3"/>
        <v>0.66575342465753429</v>
      </c>
    </row>
    <row r="244" spans="1:3" x14ac:dyDescent="0.2">
      <c r="A244" s="31">
        <v>42126</v>
      </c>
      <c r="B244">
        <v>244</v>
      </c>
      <c r="C244" s="32">
        <f t="shared" si="3"/>
        <v>0.66849315068493154</v>
      </c>
    </row>
    <row r="245" spans="1:3" x14ac:dyDescent="0.2">
      <c r="A245" s="31">
        <v>42127</v>
      </c>
      <c r="B245">
        <v>245</v>
      </c>
      <c r="C245" s="32">
        <f t="shared" si="3"/>
        <v>0.67123287671232879</v>
      </c>
    </row>
    <row r="246" spans="1:3" x14ac:dyDescent="0.2">
      <c r="A246" s="31">
        <v>42128</v>
      </c>
      <c r="B246">
        <v>246</v>
      </c>
      <c r="C246" s="32">
        <f t="shared" si="3"/>
        <v>0.67397260273972603</v>
      </c>
    </row>
    <row r="247" spans="1:3" x14ac:dyDescent="0.2">
      <c r="A247" s="31">
        <v>42129</v>
      </c>
      <c r="B247">
        <v>247</v>
      </c>
      <c r="C247" s="32">
        <f t="shared" si="3"/>
        <v>0.67671232876712328</v>
      </c>
    </row>
    <row r="248" spans="1:3" x14ac:dyDescent="0.2">
      <c r="A248" s="31">
        <v>42130</v>
      </c>
      <c r="B248">
        <v>248</v>
      </c>
      <c r="C248" s="32">
        <f t="shared" si="3"/>
        <v>0.67945205479452053</v>
      </c>
    </row>
    <row r="249" spans="1:3" x14ac:dyDescent="0.2">
      <c r="A249" s="31">
        <v>42131</v>
      </c>
      <c r="B249">
        <v>249</v>
      </c>
      <c r="C249" s="32">
        <f t="shared" si="3"/>
        <v>0.68219178082191778</v>
      </c>
    </row>
    <row r="250" spans="1:3" x14ac:dyDescent="0.2">
      <c r="A250" s="31">
        <v>42132</v>
      </c>
      <c r="B250">
        <v>250</v>
      </c>
      <c r="C250" s="32">
        <f t="shared" si="3"/>
        <v>0.68493150684931503</v>
      </c>
    </row>
    <row r="251" spans="1:3" x14ac:dyDescent="0.2">
      <c r="A251" s="31">
        <v>42133</v>
      </c>
      <c r="B251">
        <v>251</v>
      </c>
      <c r="C251" s="32">
        <f t="shared" si="3"/>
        <v>0.68767123287671228</v>
      </c>
    </row>
    <row r="252" spans="1:3" x14ac:dyDescent="0.2">
      <c r="A252" s="31">
        <v>42134</v>
      </c>
      <c r="B252">
        <v>252</v>
      </c>
      <c r="C252" s="32">
        <f t="shared" si="3"/>
        <v>0.69041095890410964</v>
      </c>
    </row>
    <row r="253" spans="1:3" x14ac:dyDescent="0.2">
      <c r="A253" s="31">
        <v>42135</v>
      </c>
      <c r="B253">
        <v>253</v>
      </c>
      <c r="C253" s="32">
        <f t="shared" si="3"/>
        <v>0.69315068493150689</v>
      </c>
    </row>
    <row r="254" spans="1:3" x14ac:dyDescent="0.2">
      <c r="A254" s="31">
        <v>42136</v>
      </c>
      <c r="B254">
        <v>254</v>
      </c>
      <c r="C254" s="32">
        <f t="shared" si="3"/>
        <v>0.69589041095890414</v>
      </c>
    </row>
    <row r="255" spans="1:3" x14ac:dyDescent="0.2">
      <c r="A255" s="31">
        <v>42137</v>
      </c>
      <c r="B255">
        <v>255</v>
      </c>
      <c r="C255" s="32">
        <f t="shared" si="3"/>
        <v>0.69863013698630139</v>
      </c>
    </row>
    <row r="256" spans="1:3" x14ac:dyDescent="0.2">
      <c r="A256" s="31">
        <v>42138</v>
      </c>
      <c r="B256">
        <v>256</v>
      </c>
      <c r="C256" s="32">
        <f t="shared" si="3"/>
        <v>0.70136986301369864</v>
      </c>
    </row>
    <row r="257" spans="1:3" x14ac:dyDescent="0.2">
      <c r="A257" s="31">
        <v>42139</v>
      </c>
      <c r="B257">
        <v>257</v>
      </c>
      <c r="C257" s="32">
        <f t="shared" si="3"/>
        <v>0.70410958904109588</v>
      </c>
    </row>
    <row r="258" spans="1:3" x14ac:dyDescent="0.2">
      <c r="A258" s="31">
        <v>42140</v>
      </c>
      <c r="B258">
        <v>258</v>
      </c>
      <c r="C258" s="32">
        <f t="shared" ref="C258:C321" si="4">B258/365</f>
        <v>0.70684931506849313</v>
      </c>
    </row>
    <row r="259" spans="1:3" x14ac:dyDescent="0.2">
      <c r="A259" s="31">
        <v>42141</v>
      </c>
      <c r="B259">
        <v>259</v>
      </c>
      <c r="C259" s="32">
        <f t="shared" si="4"/>
        <v>0.70958904109589038</v>
      </c>
    </row>
    <row r="260" spans="1:3" x14ac:dyDescent="0.2">
      <c r="A260" s="31">
        <v>42142</v>
      </c>
      <c r="B260">
        <v>260</v>
      </c>
      <c r="C260" s="32">
        <f t="shared" si="4"/>
        <v>0.71232876712328763</v>
      </c>
    </row>
    <row r="261" spans="1:3" x14ac:dyDescent="0.2">
      <c r="A261" s="31">
        <v>42143</v>
      </c>
      <c r="B261">
        <v>261</v>
      </c>
      <c r="C261" s="32">
        <f t="shared" si="4"/>
        <v>0.71506849315068488</v>
      </c>
    </row>
    <row r="262" spans="1:3" x14ac:dyDescent="0.2">
      <c r="A262" s="31">
        <v>42144</v>
      </c>
      <c r="B262">
        <v>262</v>
      </c>
      <c r="C262" s="32">
        <f t="shared" si="4"/>
        <v>0.71780821917808224</v>
      </c>
    </row>
    <row r="263" spans="1:3" x14ac:dyDescent="0.2">
      <c r="A263" s="31">
        <v>42145</v>
      </c>
      <c r="B263">
        <v>263</v>
      </c>
      <c r="C263" s="32">
        <f t="shared" si="4"/>
        <v>0.72054794520547949</v>
      </c>
    </row>
    <row r="264" spans="1:3" x14ac:dyDescent="0.2">
      <c r="A264" s="31">
        <v>42146</v>
      </c>
      <c r="B264">
        <v>264</v>
      </c>
      <c r="C264" s="32">
        <f t="shared" si="4"/>
        <v>0.72328767123287674</v>
      </c>
    </row>
    <row r="265" spans="1:3" x14ac:dyDescent="0.2">
      <c r="A265" s="31">
        <v>42147</v>
      </c>
      <c r="B265">
        <v>265</v>
      </c>
      <c r="C265" s="32">
        <f t="shared" si="4"/>
        <v>0.72602739726027399</v>
      </c>
    </row>
    <row r="266" spans="1:3" x14ac:dyDescent="0.2">
      <c r="A266" s="31">
        <v>42148</v>
      </c>
      <c r="B266">
        <v>266</v>
      </c>
      <c r="C266" s="32">
        <f t="shared" si="4"/>
        <v>0.72876712328767124</v>
      </c>
    </row>
    <row r="267" spans="1:3" x14ac:dyDescent="0.2">
      <c r="A267" s="31">
        <v>42149</v>
      </c>
      <c r="B267">
        <v>267</v>
      </c>
      <c r="C267" s="32">
        <f t="shared" si="4"/>
        <v>0.73150684931506849</v>
      </c>
    </row>
    <row r="268" spans="1:3" x14ac:dyDescent="0.2">
      <c r="A268" s="31">
        <v>42150</v>
      </c>
      <c r="B268">
        <v>268</v>
      </c>
      <c r="C268" s="32">
        <f t="shared" si="4"/>
        <v>0.73424657534246573</v>
      </c>
    </row>
    <row r="269" spans="1:3" x14ac:dyDescent="0.2">
      <c r="A269" s="31">
        <v>42151</v>
      </c>
      <c r="B269">
        <v>269</v>
      </c>
      <c r="C269" s="32">
        <f t="shared" si="4"/>
        <v>0.73698630136986298</v>
      </c>
    </row>
    <row r="270" spans="1:3" x14ac:dyDescent="0.2">
      <c r="A270" s="31">
        <v>42152</v>
      </c>
      <c r="B270">
        <v>270</v>
      </c>
      <c r="C270" s="32">
        <f t="shared" si="4"/>
        <v>0.73972602739726023</v>
      </c>
    </row>
    <row r="271" spans="1:3" x14ac:dyDescent="0.2">
      <c r="A271" s="31">
        <v>42153</v>
      </c>
      <c r="B271">
        <v>271</v>
      </c>
      <c r="C271" s="32">
        <f t="shared" si="4"/>
        <v>0.74246575342465748</v>
      </c>
    </row>
    <row r="272" spans="1:3" x14ac:dyDescent="0.2">
      <c r="A272" s="31">
        <v>42154</v>
      </c>
      <c r="B272">
        <v>272</v>
      </c>
      <c r="C272" s="32">
        <f t="shared" si="4"/>
        <v>0.74520547945205484</v>
      </c>
    </row>
    <row r="273" spans="1:3" x14ac:dyDescent="0.2">
      <c r="A273" s="31">
        <v>42155</v>
      </c>
      <c r="B273">
        <v>273</v>
      </c>
      <c r="C273" s="32">
        <f t="shared" si="4"/>
        <v>0.74794520547945209</v>
      </c>
    </row>
    <row r="274" spans="1:3" x14ac:dyDescent="0.2">
      <c r="A274" s="31">
        <v>42156</v>
      </c>
      <c r="B274">
        <v>274</v>
      </c>
      <c r="C274" s="32">
        <f t="shared" si="4"/>
        <v>0.75068493150684934</v>
      </c>
    </row>
    <row r="275" spans="1:3" x14ac:dyDescent="0.2">
      <c r="A275" s="31">
        <v>42157</v>
      </c>
      <c r="B275">
        <v>275</v>
      </c>
      <c r="C275" s="32">
        <f t="shared" si="4"/>
        <v>0.75342465753424659</v>
      </c>
    </row>
    <row r="276" spans="1:3" x14ac:dyDescent="0.2">
      <c r="A276" s="31">
        <v>42158</v>
      </c>
      <c r="B276">
        <v>276</v>
      </c>
      <c r="C276" s="32">
        <f t="shared" si="4"/>
        <v>0.75616438356164384</v>
      </c>
    </row>
    <row r="277" spans="1:3" x14ac:dyDescent="0.2">
      <c r="A277" s="31">
        <v>42159</v>
      </c>
      <c r="B277">
        <v>277</v>
      </c>
      <c r="C277" s="32">
        <f t="shared" si="4"/>
        <v>0.75890410958904109</v>
      </c>
    </row>
    <row r="278" spans="1:3" x14ac:dyDescent="0.2">
      <c r="A278" s="31">
        <v>42160</v>
      </c>
      <c r="B278">
        <v>278</v>
      </c>
      <c r="C278" s="32">
        <f t="shared" si="4"/>
        <v>0.76164383561643834</v>
      </c>
    </row>
    <row r="279" spans="1:3" x14ac:dyDescent="0.2">
      <c r="A279" s="31">
        <v>42161</v>
      </c>
      <c r="B279">
        <v>279</v>
      </c>
      <c r="C279" s="32">
        <f t="shared" si="4"/>
        <v>0.76438356164383559</v>
      </c>
    </row>
    <row r="280" spans="1:3" x14ac:dyDescent="0.2">
      <c r="A280" s="31">
        <v>42162</v>
      </c>
      <c r="B280">
        <v>280</v>
      </c>
      <c r="C280" s="32">
        <f t="shared" si="4"/>
        <v>0.76712328767123283</v>
      </c>
    </row>
    <row r="281" spans="1:3" x14ac:dyDescent="0.2">
      <c r="A281" s="31">
        <v>42163</v>
      </c>
      <c r="B281">
        <v>281</v>
      </c>
      <c r="C281" s="32">
        <f t="shared" si="4"/>
        <v>0.76986301369863008</v>
      </c>
    </row>
    <row r="282" spans="1:3" x14ac:dyDescent="0.2">
      <c r="A282" s="31">
        <v>42164</v>
      </c>
      <c r="B282">
        <v>282</v>
      </c>
      <c r="C282" s="32">
        <f t="shared" si="4"/>
        <v>0.77260273972602744</v>
      </c>
    </row>
    <row r="283" spans="1:3" x14ac:dyDescent="0.2">
      <c r="A283" s="31">
        <v>42165</v>
      </c>
      <c r="B283">
        <v>283</v>
      </c>
      <c r="C283" s="32">
        <f t="shared" si="4"/>
        <v>0.77534246575342469</v>
      </c>
    </row>
    <row r="284" spans="1:3" x14ac:dyDescent="0.2">
      <c r="A284" s="31">
        <v>42166</v>
      </c>
      <c r="B284">
        <v>284</v>
      </c>
      <c r="C284" s="32">
        <f t="shared" si="4"/>
        <v>0.77808219178082194</v>
      </c>
    </row>
    <row r="285" spans="1:3" x14ac:dyDescent="0.2">
      <c r="A285" s="31">
        <v>42167</v>
      </c>
      <c r="B285">
        <v>285</v>
      </c>
      <c r="C285" s="32">
        <f t="shared" si="4"/>
        <v>0.78082191780821919</v>
      </c>
    </row>
    <row r="286" spans="1:3" x14ac:dyDescent="0.2">
      <c r="A286" s="31">
        <v>42168</v>
      </c>
      <c r="B286">
        <v>286</v>
      </c>
      <c r="C286" s="32">
        <f t="shared" si="4"/>
        <v>0.78356164383561644</v>
      </c>
    </row>
    <row r="287" spans="1:3" x14ac:dyDescent="0.2">
      <c r="A287" s="31">
        <v>42169</v>
      </c>
      <c r="B287">
        <v>287</v>
      </c>
      <c r="C287" s="32">
        <f t="shared" si="4"/>
        <v>0.78630136986301369</v>
      </c>
    </row>
    <row r="288" spans="1:3" x14ac:dyDescent="0.2">
      <c r="A288" s="31">
        <v>42170</v>
      </c>
      <c r="B288">
        <v>288</v>
      </c>
      <c r="C288" s="32">
        <f t="shared" si="4"/>
        <v>0.78904109589041094</v>
      </c>
    </row>
    <row r="289" spans="1:3" x14ac:dyDescent="0.2">
      <c r="A289" s="31">
        <v>42171</v>
      </c>
      <c r="B289">
        <v>289</v>
      </c>
      <c r="C289" s="32">
        <f t="shared" si="4"/>
        <v>0.79178082191780819</v>
      </c>
    </row>
    <row r="290" spans="1:3" x14ac:dyDescent="0.2">
      <c r="A290" s="31">
        <v>42172</v>
      </c>
      <c r="B290">
        <v>290</v>
      </c>
      <c r="C290" s="32">
        <f t="shared" si="4"/>
        <v>0.79452054794520544</v>
      </c>
    </row>
    <row r="291" spans="1:3" x14ac:dyDescent="0.2">
      <c r="A291" s="31">
        <v>42173</v>
      </c>
      <c r="B291">
        <v>291</v>
      </c>
      <c r="C291" s="32">
        <f t="shared" si="4"/>
        <v>0.79726027397260268</v>
      </c>
    </row>
    <row r="292" spans="1:3" x14ac:dyDescent="0.2">
      <c r="A292" s="31">
        <v>42174</v>
      </c>
      <c r="B292">
        <v>292</v>
      </c>
      <c r="C292" s="32">
        <f t="shared" si="4"/>
        <v>0.8</v>
      </c>
    </row>
    <row r="293" spans="1:3" x14ac:dyDescent="0.2">
      <c r="A293" s="31">
        <v>42175</v>
      </c>
      <c r="B293">
        <v>293</v>
      </c>
      <c r="C293" s="32">
        <f t="shared" si="4"/>
        <v>0.80273972602739729</v>
      </c>
    </row>
    <row r="294" spans="1:3" x14ac:dyDescent="0.2">
      <c r="A294" s="31">
        <v>42176</v>
      </c>
      <c r="B294">
        <v>294</v>
      </c>
      <c r="C294" s="32">
        <f t="shared" si="4"/>
        <v>0.80547945205479454</v>
      </c>
    </row>
    <row r="295" spans="1:3" x14ac:dyDescent="0.2">
      <c r="A295" s="31">
        <v>42177</v>
      </c>
      <c r="B295">
        <v>295</v>
      </c>
      <c r="C295" s="32">
        <f t="shared" si="4"/>
        <v>0.80821917808219179</v>
      </c>
    </row>
    <row r="296" spans="1:3" x14ac:dyDescent="0.2">
      <c r="A296" s="31">
        <v>42178</v>
      </c>
      <c r="B296">
        <v>296</v>
      </c>
      <c r="C296" s="32">
        <f t="shared" si="4"/>
        <v>0.81095890410958904</v>
      </c>
    </row>
    <row r="297" spans="1:3" x14ac:dyDescent="0.2">
      <c r="A297" s="31">
        <v>42179</v>
      </c>
      <c r="B297">
        <v>297</v>
      </c>
      <c r="C297" s="32">
        <f t="shared" si="4"/>
        <v>0.81369863013698629</v>
      </c>
    </row>
    <row r="298" spans="1:3" x14ac:dyDescent="0.2">
      <c r="A298" s="31">
        <v>42180</v>
      </c>
      <c r="B298">
        <v>298</v>
      </c>
      <c r="C298" s="32">
        <f t="shared" si="4"/>
        <v>0.81643835616438354</v>
      </c>
    </row>
    <row r="299" spans="1:3" x14ac:dyDescent="0.2">
      <c r="A299" s="31">
        <v>42181</v>
      </c>
      <c r="B299">
        <v>299</v>
      </c>
      <c r="C299" s="32">
        <f t="shared" si="4"/>
        <v>0.81917808219178079</v>
      </c>
    </row>
    <row r="300" spans="1:3" x14ac:dyDescent="0.2">
      <c r="A300" s="31">
        <v>42182</v>
      </c>
      <c r="B300">
        <v>300</v>
      </c>
      <c r="C300" s="32">
        <f t="shared" si="4"/>
        <v>0.82191780821917804</v>
      </c>
    </row>
    <row r="301" spans="1:3" x14ac:dyDescent="0.2">
      <c r="A301" s="31">
        <v>42183</v>
      </c>
      <c r="B301">
        <v>301</v>
      </c>
      <c r="C301" s="32">
        <f t="shared" si="4"/>
        <v>0.8246575342465754</v>
      </c>
    </row>
    <row r="302" spans="1:3" x14ac:dyDescent="0.2">
      <c r="A302" s="31">
        <v>42184</v>
      </c>
      <c r="B302">
        <v>302</v>
      </c>
      <c r="C302" s="32">
        <f t="shared" si="4"/>
        <v>0.82739726027397265</v>
      </c>
    </row>
    <row r="303" spans="1:3" x14ac:dyDescent="0.2">
      <c r="A303" s="31">
        <v>42185</v>
      </c>
      <c r="B303">
        <v>303</v>
      </c>
      <c r="C303" s="32">
        <f t="shared" si="4"/>
        <v>0.83013698630136989</v>
      </c>
    </row>
    <row r="304" spans="1:3" x14ac:dyDescent="0.2">
      <c r="A304" s="31">
        <v>42186</v>
      </c>
      <c r="B304">
        <v>304</v>
      </c>
      <c r="C304" s="32">
        <f t="shared" si="4"/>
        <v>0.83287671232876714</v>
      </c>
    </row>
    <row r="305" spans="1:3" x14ac:dyDescent="0.2">
      <c r="A305" s="31">
        <v>42187</v>
      </c>
      <c r="B305">
        <v>305</v>
      </c>
      <c r="C305" s="32">
        <f t="shared" si="4"/>
        <v>0.83561643835616439</v>
      </c>
    </row>
    <row r="306" spans="1:3" x14ac:dyDescent="0.2">
      <c r="A306" s="31">
        <v>42188</v>
      </c>
      <c r="B306">
        <v>306</v>
      </c>
      <c r="C306" s="32">
        <f t="shared" si="4"/>
        <v>0.83835616438356164</v>
      </c>
    </row>
    <row r="307" spans="1:3" x14ac:dyDescent="0.2">
      <c r="A307" s="31">
        <v>42189</v>
      </c>
      <c r="B307">
        <v>307</v>
      </c>
      <c r="C307" s="32">
        <f t="shared" si="4"/>
        <v>0.84109589041095889</v>
      </c>
    </row>
    <row r="308" spans="1:3" x14ac:dyDescent="0.2">
      <c r="A308" s="31">
        <v>42190</v>
      </c>
      <c r="B308">
        <v>308</v>
      </c>
      <c r="C308" s="32">
        <f t="shared" si="4"/>
        <v>0.84383561643835614</v>
      </c>
    </row>
    <row r="309" spans="1:3" x14ac:dyDescent="0.2">
      <c r="A309" s="31">
        <v>42191</v>
      </c>
      <c r="B309">
        <v>309</v>
      </c>
      <c r="C309" s="32">
        <f t="shared" si="4"/>
        <v>0.84657534246575339</v>
      </c>
    </row>
    <row r="310" spans="1:3" x14ac:dyDescent="0.2">
      <c r="A310" s="31">
        <v>42192</v>
      </c>
      <c r="B310">
        <v>310</v>
      </c>
      <c r="C310" s="32">
        <f t="shared" si="4"/>
        <v>0.84931506849315064</v>
      </c>
    </row>
    <row r="311" spans="1:3" x14ac:dyDescent="0.2">
      <c r="A311" s="31">
        <v>42193</v>
      </c>
      <c r="B311">
        <v>311</v>
      </c>
      <c r="C311" s="32">
        <f t="shared" si="4"/>
        <v>0.852054794520548</v>
      </c>
    </row>
    <row r="312" spans="1:3" x14ac:dyDescent="0.2">
      <c r="A312" s="31">
        <v>42194</v>
      </c>
      <c r="B312">
        <v>312</v>
      </c>
      <c r="C312" s="32">
        <f t="shared" si="4"/>
        <v>0.85479452054794525</v>
      </c>
    </row>
    <row r="313" spans="1:3" x14ac:dyDescent="0.2">
      <c r="A313" s="31">
        <v>42195</v>
      </c>
      <c r="B313">
        <v>313</v>
      </c>
      <c r="C313" s="32">
        <f t="shared" si="4"/>
        <v>0.8575342465753425</v>
      </c>
    </row>
    <row r="314" spans="1:3" x14ac:dyDescent="0.2">
      <c r="A314" s="31">
        <v>42196</v>
      </c>
      <c r="B314">
        <v>314</v>
      </c>
      <c r="C314" s="32">
        <f t="shared" si="4"/>
        <v>0.86027397260273974</v>
      </c>
    </row>
    <row r="315" spans="1:3" x14ac:dyDescent="0.2">
      <c r="A315" s="31">
        <v>42197</v>
      </c>
      <c r="B315">
        <v>315</v>
      </c>
      <c r="C315" s="32">
        <f t="shared" si="4"/>
        <v>0.86301369863013699</v>
      </c>
    </row>
    <row r="316" spans="1:3" x14ac:dyDescent="0.2">
      <c r="A316" s="31">
        <v>42198</v>
      </c>
      <c r="B316">
        <v>316</v>
      </c>
      <c r="C316" s="32">
        <f t="shared" si="4"/>
        <v>0.86575342465753424</v>
      </c>
    </row>
    <row r="317" spans="1:3" x14ac:dyDescent="0.2">
      <c r="A317" s="31">
        <v>42199</v>
      </c>
      <c r="B317">
        <v>317</v>
      </c>
      <c r="C317" s="32">
        <f t="shared" si="4"/>
        <v>0.86849315068493149</v>
      </c>
    </row>
    <row r="318" spans="1:3" x14ac:dyDescent="0.2">
      <c r="A318" s="31">
        <v>42200</v>
      </c>
      <c r="B318">
        <v>318</v>
      </c>
      <c r="C318" s="32">
        <f t="shared" si="4"/>
        <v>0.87123287671232874</v>
      </c>
    </row>
    <row r="319" spans="1:3" x14ac:dyDescent="0.2">
      <c r="A319" s="31">
        <v>42201</v>
      </c>
      <c r="B319">
        <v>319</v>
      </c>
      <c r="C319" s="32">
        <f t="shared" si="4"/>
        <v>0.87397260273972599</v>
      </c>
    </row>
    <row r="320" spans="1:3" x14ac:dyDescent="0.2">
      <c r="A320" s="31">
        <v>42202</v>
      </c>
      <c r="B320">
        <v>320</v>
      </c>
      <c r="C320" s="32">
        <f t="shared" si="4"/>
        <v>0.87671232876712324</v>
      </c>
    </row>
    <row r="321" spans="1:3" x14ac:dyDescent="0.2">
      <c r="A321" s="31">
        <v>42203</v>
      </c>
      <c r="B321">
        <v>321</v>
      </c>
      <c r="C321" s="32">
        <f t="shared" si="4"/>
        <v>0.8794520547945206</v>
      </c>
    </row>
    <row r="322" spans="1:3" x14ac:dyDescent="0.2">
      <c r="A322" s="31">
        <v>42204</v>
      </c>
      <c r="B322">
        <v>322</v>
      </c>
      <c r="C322" s="32">
        <f t="shared" ref="C322:C365" si="5">B322/365</f>
        <v>0.88219178082191785</v>
      </c>
    </row>
    <row r="323" spans="1:3" x14ac:dyDescent="0.2">
      <c r="A323" s="31">
        <v>42205</v>
      </c>
      <c r="B323">
        <v>323</v>
      </c>
      <c r="C323" s="32">
        <f t="shared" si="5"/>
        <v>0.8849315068493151</v>
      </c>
    </row>
    <row r="324" spans="1:3" x14ac:dyDescent="0.2">
      <c r="A324" s="31">
        <v>42206</v>
      </c>
      <c r="B324">
        <v>324</v>
      </c>
      <c r="C324" s="32">
        <f t="shared" si="5"/>
        <v>0.88767123287671235</v>
      </c>
    </row>
    <row r="325" spans="1:3" x14ac:dyDescent="0.2">
      <c r="A325" s="31">
        <v>42207</v>
      </c>
      <c r="B325">
        <v>325</v>
      </c>
      <c r="C325" s="32">
        <f t="shared" si="5"/>
        <v>0.8904109589041096</v>
      </c>
    </row>
    <row r="326" spans="1:3" x14ac:dyDescent="0.2">
      <c r="A326" s="31">
        <v>42208</v>
      </c>
      <c r="B326">
        <v>326</v>
      </c>
      <c r="C326" s="32">
        <f t="shared" si="5"/>
        <v>0.89315068493150684</v>
      </c>
    </row>
    <row r="327" spans="1:3" x14ac:dyDescent="0.2">
      <c r="A327" s="31">
        <v>42209</v>
      </c>
      <c r="B327">
        <v>327</v>
      </c>
      <c r="C327" s="32">
        <f t="shared" si="5"/>
        <v>0.89589041095890409</v>
      </c>
    </row>
    <row r="328" spans="1:3" x14ac:dyDescent="0.2">
      <c r="A328" s="31">
        <v>42210</v>
      </c>
      <c r="B328">
        <v>328</v>
      </c>
      <c r="C328" s="32">
        <f t="shared" si="5"/>
        <v>0.89863013698630134</v>
      </c>
    </row>
    <row r="329" spans="1:3" x14ac:dyDescent="0.2">
      <c r="A329" s="31">
        <v>42211</v>
      </c>
      <c r="B329">
        <v>329</v>
      </c>
      <c r="C329" s="32">
        <f t="shared" si="5"/>
        <v>0.90136986301369859</v>
      </c>
    </row>
    <row r="330" spans="1:3" x14ac:dyDescent="0.2">
      <c r="A330" s="31">
        <v>42212</v>
      </c>
      <c r="B330">
        <v>330</v>
      </c>
      <c r="C330" s="32">
        <f t="shared" si="5"/>
        <v>0.90410958904109584</v>
      </c>
    </row>
    <row r="331" spans="1:3" x14ac:dyDescent="0.2">
      <c r="A331" s="31">
        <v>42213</v>
      </c>
      <c r="B331">
        <v>331</v>
      </c>
      <c r="C331" s="32">
        <f t="shared" si="5"/>
        <v>0.9068493150684932</v>
      </c>
    </row>
    <row r="332" spans="1:3" x14ac:dyDescent="0.2">
      <c r="A332" s="31">
        <v>42214</v>
      </c>
      <c r="B332">
        <v>332</v>
      </c>
      <c r="C332" s="32">
        <f t="shared" si="5"/>
        <v>0.90958904109589045</v>
      </c>
    </row>
    <row r="333" spans="1:3" x14ac:dyDescent="0.2">
      <c r="A333" s="31">
        <v>42215</v>
      </c>
      <c r="B333">
        <v>333</v>
      </c>
      <c r="C333" s="32">
        <f t="shared" si="5"/>
        <v>0.9123287671232877</v>
      </c>
    </row>
    <row r="334" spans="1:3" x14ac:dyDescent="0.2">
      <c r="A334" s="31">
        <v>42216</v>
      </c>
      <c r="B334">
        <v>334</v>
      </c>
      <c r="C334" s="32">
        <f t="shared" si="5"/>
        <v>0.91506849315068495</v>
      </c>
    </row>
    <row r="335" spans="1:3" x14ac:dyDescent="0.2">
      <c r="A335" s="31">
        <v>42217</v>
      </c>
      <c r="B335">
        <v>335</v>
      </c>
      <c r="C335" s="32">
        <f t="shared" si="5"/>
        <v>0.9178082191780822</v>
      </c>
    </row>
    <row r="336" spans="1:3" x14ac:dyDescent="0.2">
      <c r="A336" s="31">
        <v>42218</v>
      </c>
      <c r="B336">
        <v>336</v>
      </c>
      <c r="C336" s="32">
        <f t="shared" si="5"/>
        <v>0.92054794520547945</v>
      </c>
    </row>
    <row r="337" spans="1:3" x14ac:dyDescent="0.2">
      <c r="A337" s="31">
        <v>42219</v>
      </c>
      <c r="B337">
        <v>337</v>
      </c>
      <c r="C337" s="32">
        <f t="shared" si="5"/>
        <v>0.92328767123287669</v>
      </c>
    </row>
    <row r="338" spans="1:3" x14ac:dyDescent="0.2">
      <c r="A338" s="31">
        <v>42220</v>
      </c>
      <c r="B338">
        <v>338</v>
      </c>
      <c r="C338" s="32">
        <f t="shared" si="5"/>
        <v>0.92602739726027394</v>
      </c>
    </row>
    <row r="339" spans="1:3" x14ac:dyDescent="0.2">
      <c r="A339" s="31">
        <v>42221</v>
      </c>
      <c r="B339">
        <v>339</v>
      </c>
      <c r="C339" s="32">
        <f t="shared" si="5"/>
        <v>0.92876712328767119</v>
      </c>
    </row>
    <row r="340" spans="1:3" x14ac:dyDescent="0.2">
      <c r="A340" s="31">
        <v>42222</v>
      </c>
      <c r="B340">
        <v>340</v>
      </c>
      <c r="C340" s="32">
        <f t="shared" si="5"/>
        <v>0.93150684931506844</v>
      </c>
    </row>
    <row r="341" spans="1:3" x14ac:dyDescent="0.2">
      <c r="A341" s="31">
        <v>42223</v>
      </c>
      <c r="B341">
        <v>341</v>
      </c>
      <c r="C341" s="32">
        <f t="shared" si="5"/>
        <v>0.9342465753424658</v>
      </c>
    </row>
    <row r="342" spans="1:3" x14ac:dyDescent="0.2">
      <c r="A342" s="31">
        <v>42224</v>
      </c>
      <c r="B342">
        <v>342</v>
      </c>
      <c r="C342" s="32">
        <f t="shared" si="5"/>
        <v>0.93698630136986305</v>
      </c>
    </row>
    <row r="343" spans="1:3" x14ac:dyDescent="0.2">
      <c r="A343" s="31">
        <v>42225</v>
      </c>
      <c r="B343">
        <v>343</v>
      </c>
      <c r="C343" s="32">
        <f t="shared" si="5"/>
        <v>0.9397260273972603</v>
      </c>
    </row>
    <row r="344" spans="1:3" x14ac:dyDescent="0.2">
      <c r="A344" s="31">
        <v>42226</v>
      </c>
      <c r="B344">
        <v>344</v>
      </c>
      <c r="C344" s="32">
        <f t="shared" si="5"/>
        <v>0.94246575342465755</v>
      </c>
    </row>
    <row r="345" spans="1:3" x14ac:dyDescent="0.2">
      <c r="A345" s="31">
        <v>42227</v>
      </c>
      <c r="B345">
        <v>345</v>
      </c>
      <c r="C345" s="32">
        <f t="shared" si="5"/>
        <v>0.9452054794520548</v>
      </c>
    </row>
    <row r="346" spans="1:3" x14ac:dyDescent="0.2">
      <c r="A346" s="31">
        <v>42228</v>
      </c>
      <c r="B346">
        <v>346</v>
      </c>
      <c r="C346" s="32">
        <f t="shared" si="5"/>
        <v>0.94794520547945205</v>
      </c>
    </row>
    <row r="347" spans="1:3" x14ac:dyDescent="0.2">
      <c r="A347" s="31">
        <v>42229</v>
      </c>
      <c r="B347">
        <v>347</v>
      </c>
      <c r="C347" s="32">
        <f t="shared" si="5"/>
        <v>0.9506849315068493</v>
      </c>
    </row>
    <row r="348" spans="1:3" x14ac:dyDescent="0.2">
      <c r="A348" s="31">
        <v>42230</v>
      </c>
      <c r="B348">
        <v>348</v>
      </c>
      <c r="C348" s="32">
        <f t="shared" si="5"/>
        <v>0.95342465753424654</v>
      </c>
    </row>
    <row r="349" spans="1:3" x14ac:dyDescent="0.2">
      <c r="A349" s="31">
        <v>42231</v>
      </c>
      <c r="B349">
        <v>349</v>
      </c>
      <c r="C349" s="32">
        <f t="shared" si="5"/>
        <v>0.95616438356164379</v>
      </c>
    </row>
    <row r="350" spans="1:3" x14ac:dyDescent="0.2">
      <c r="A350" s="31">
        <v>42232</v>
      </c>
      <c r="B350">
        <v>350</v>
      </c>
      <c r="C350" s="32">
        <f t="shared" si="5"/>
        <v>0.95890410958904104</v>
      </c>
    </row>
    <row r="351" spans="1:3" x14ac:dyDescent="0.2">
      <c r="A351" s="31">
        <v>42233</v>
      </c>
      <c r="B351">
        <v>351</v>
      </c>
      <c r="C351" s="32">
        <f t="shared" si="5"/>
        <v>0.9616438356164384</v>
      </c>
    </row>
    <row r="352" spans="1:3" x14ac:dyDescent="0.2">
      <c r="A352" s="31">
        <v>42234</v>
      </c>
      <c r="B352">
        <v>352</v>
      </c>
      <c r="C352" s="32">
        <f t="shared" si="5"/>
        <v>0.96438356164383565</v>
      </c>
    </row>
    <row r="353" spans="1:3" x14ac:dyDescent="0.2">
      <c r="A353" s="31">
        <v>42235</v>
      </c>
      <c r="B353">
        <v>353</v>
      </c>
      <c r="C353" s="32">
        <f t="shared" si="5"/>
        <v>0.9671232876712329</v>
      </c>
    </row>
    <row r="354" spans="1:3" x14ac:dyDescent="0.2">
      <c r="A354" s="31">
        <v>42236</v>
      </c>
      <c r="B354">
        <v>354</v>
      </c>
      <c r="C354" s="32">
        <f t="shared" si="5"/>
        <v>0.96986301369863015</v>
      </c>
    </row>
    <row r="355" spans="1:3" x14ac:dyDescent="0.2">
      <c r="A355" s="31">
        <v>42237</v>
      </c>
      <c r="B355">
        <v>355</v>
      </c>
      <c r="C355" s="32">
        <f t="shared" si="5"/>
        <v>0.9726027397260274</v>
      </c>
    </row>
    <row r="356" spans="1:3" x14ac:dyDescent="0.2">
      <c r="A356" s="31">
        <v>42238</v>
      </c>
      <c r="B356">
        <v>356</v>
      </c>
      <c r="C356" s="32">
        <f t="shared" si="5"/>
        <v>0.97534246575342465</v>
      </c>
    </row>
    <row r="357" spans="1:3" x14ac:dyDescent="0.2">
      <c r="A357" s="31">
        <v>42239</v>
      </c>
      <c r="B357">
        <v>357</v>
      </c>
      <c r="C357" s="32">
        <f t="shared" si="5"/>
        <v>0.9780821917808219</v>
      </c>
    </row>
    <row r="358" spans="1:3" x14ac:dyDescent="0.2">
      <c r="A358" s="31">
        <v>42240</v>
      </c>
      <c r="B358">
        <v>358</v>
      </c>
      <c r="C358" s="32">
        <f t="shared" si="5"/>
        <v>0.98082191780821915</v>
      </c>
    </row>
    <row r="359" spans="1:3" x14ac:dyDescent="0.2">
      <c r="A359" s="31">
        <v>42241</v>
      </c>
      <c r="B359">
        <v>359</v>
      </c>
      <c r="C359" s="32">
        <f t="shared" si="5"/>
        <v>0.98356164383561639</v>
      </c>
    </row>
    <row r="360" spans="1:3" x14ac:dyDescent="0.2">
      <c r="A360" s="31">
        <v>42242</v>
      </c>
      <c r="B360">
        <v>360</v>
      </c>
      <c r="C360" s="32">
        <f t="shared" si="5"/>
        <v>0.98630136986301364</v>
      </c>
    </row>
    <row r="361" spans="1:3" x14ac:dyDescent="0.2">
      <c r="A361" s="31">
        <v>42243</v>
      </c>
      <c r="B361">
        <v>361</v>
      </c>
      <c r="C361" s="32">
        <f t="shared" si="5"/>
        <v>0.989041095890411</v>
      </c>
    </row>
    <row r="362" spans="1:3" x14ac:dyDescent="0.2">
      <c r="A362" s="31">
        <v>42244</v>
      </c>
      <c r="B362">
        <v>362</v>
      </c>
      <c r="C362" s="32">
        <f t="shared" si="5"/>
        <v>0.99178082191780825</v>
      </c>
    </row>
    <row r="363" spans="1:3" x14ac:dyDescent="0.2">
      <c r="A363" s="31">
        <v>42245</v>
      </c>
      <c r="B363">
        <v>363</v>
      </c>
      <c r="C363" s="32">
        <f t="shared" si="5"/>
        <v>0.9945205479452055</v>
      </c>
    </row>
    <row r="364" spans="1:3" x14ac:dyDescent="0.2">
      <c r="A364" s="31">
        <v>42246</v>
      </c>
      <c r="B364">
        <v>364</v>
      </c>
      <c r="C364" s="32">
        <f t="shared" si="5"/>
        <v>0.99726027397260275</v>
      </c>
    </row>
    <row r="365" spans="1:3" x14ac:dyDescent="0.2">
      <c r="A365" s="31">
        <v>42247</v>
      </c>
      <c r="B365">
        <v>365</v>
      </c>
      <c r="C365" s="32">
        <f t="shared" si="5"/>
        <v>1</v>
      </c>
    </row>
    <row r="366" spans="1:3" x14ac:dyDescent="0.2">
      <c r="A366" s="31"/>
    </row>
    <row r="367" spans="1:3" x14ac:dyDescent="0.2">
      <c r="A367" s="31"/>
    </row>
    <row r="368" spans="1:3" x14ac:dyDescent="0.2">
      <c r="A368" s="31"/>
    </row>
    <row r="369" spans="1:1" x14ac:dyDescent="0.2">
      <c r="A369" s="31"/>
    </row>
    <row r="370" spans="1:1" x14ac:dyDescent="0.2">
      <c r="A370" s="31"/>
    </row>
    <row r="371" spans="1:1" x14ac:dyDescent="0.2">
      <c r="A371" s="31"/>
    </row>
    <row r="372" spans="1:1" x14ac:dyDescent="0.2">
      <c r="A372" s="31"/>
    </row>
    <row r="373" spans="1:1" x14ac:dyDescent="0.2">
      <c r="A373" s="31"/>
    </row>
    <row r="374" spans="1:1" x14ac:dyDescent="0.2">
      <c r="A374" s="31"/>
    </row>
    <row r="375" spans="1:1" x14ac:dyDescent="0.2">
      <c r="A375" s="31"/>
    </row>
    <row r="376" spans="1:1" x14ac:dyDescent="0.2">
      <c r="A376" s="31"/>
    </row>
    <row r="377" spans="1:1" x14ac:dyDescent="0.2">
      <c r="A377" s="31"/>
    </row>
    <row r="378" spans="1:1" x14ac:dyDescent="0.2">
      <c r="A378" s="31"/>
    </row>
    <row r="379" spans="1:1" x14ac:dyDescent="0.2">
      <c r="A379" s="31"/>
    </row>
    <row r="380" spans="1:1" x14ac:dyDescent="0.2">
      <c r="A380" s="31"/>
    </row>
    <row r="381" spans="1:1" x14ac:dyDescent="0.2">
      <c r="A381" s="31"/>
    </row>
    <row r="382" spans="1:1" x14ac:dyDescent="0.2">
      <c r="A382" s="31"/>
    </row>
    <row r="383" spans="1:1" x14ac:dyDescent="0.2">
      <c r="A383" s="31"/>
    </row>
    <row r="384" spans="1:1" x14ac:dyDescent="0.2">
      <c r="A384" s="31"/>
    </row>
    <row r="385" spans="1:1" x14ac:dyDescent="0.2">
      <c r="A385" s="31"/>
    </row>
    <row r="386" spans="1:1" x14ac:dyDescent="0.2">
      <c r="A386" s="31"/>
    </row>
    <row r="387" spans="1:1" x14ac:dyDescent="0.2">
      <c r="A387" s="31"/>
    </row>
    <row r="388" spans="1:1" x14ac:dyDescent="0.2">
      <c r="A388" s="31"/>
    </row>
    <row r="389" spans="1:1" x14ac:dyDescent="0.2">
      <c r="A389" s="31"/>
    </row>
    <row r="390" spans="1:1" x14ac:dyDescent="0.2">
      <c r="A390" s="31"/>
    </row>
    <row r="391" spans="1:1" x14ac:dyDescent="0.2">
      <c r="A391" s="31"/>
    </row>
    <row r="392" spans="1:1" x14ac:dyDescent="0.2">
      <c r="A392" s="31"/>
    </row>
    <row r="393" spans="1:1" x14ac:dyDescent="0.2">
      <c r="A393" s="31"/>
    </row>
    <row r="394" spans="1:1" x14ac:dyDescent="0.2">
      <c r="A394" s="31"/>
    </row>
    <row r="395" spans="1:1" x14ac:dyDescent="0.2">
      <c r="A395" s="31"/>
    </row>
    <row r="396" spans="1:1" x14ac:dyDescent="0.2">
      <c r="A396" s="31"/>
    </row>
    <row r="397" spans="1:1" x14ac:dyDescent="0.2">
      <c r="A397" s="31"/>
    </row>
    <row r="398" spans="1:1" x14ac:dyDescent="0.2">
      <c r="A398" s="31"/>
    </row>
    <row r="399" spans="1:1" x14ac:dyDescent="0.2">
      <c r="A399" s="31"/>
    </row>
    <row r="400" spans="1:1" x14ac:dyDescent="0.2">
      <c r="A400" s="31"/>
    </row>
    <row r="401" spans="1:1" x14ac:dyDescent="0.2">
      <c r="A401" s="31"/>
    </row>
    <row r="402" spans="1:1" x14ac:dyDescent="0.2">
      <c r="A402" s="31"/>
    </row>
    <row r="403" spans="1:1" x14ac:dyDescent="0.2">
      <c r="A403" s="31"/>
    </row>
    <row r="404" spans="1:1" x14ac:dyDescent="0.2">
      <c r="A404" s="31"/>
    </row>
    <row r="405" spans="1:1" x14ac:dyDescent="0.2">
      <c r="A405" s="31"/>
    </row>
    <row r="406" spans="1:1" x14ac:dyDescent="0.2">
      <c r="A406" s="31"/>
    </row>
    <row r="407" spans="1:1" x14ac:dyDescent="0.2">
      <c r="A407" s="31"/>
    </row>
    <row r="408" spans="1:1" x14ac:dyDescent="0.2">
      <c r="A408" s="31"/>
    </row>
    <row r="409" spans="1:1" x14ac:dyDescent="0.2">
      <c r="A409" s="31"/>
    </row>
    <row r="410" spans="1:1" x14ac:dyDescent="0.2">
      <c r="A410" s="31"/>
    </row>
    <row r="411" spans="1:1" x14ac:dyDescent="0.2">
      <c r="A411" s="31"/>
    </row>
    <row r="412" spans="1:1" x14ac:dyDescent="0.2">
      <c r="A412" s="31"/>
    </row>
    <row r="413" spans="1:1" x14ac:dyDescent="0.2">
      <c r="A413" s="31"/>
    </row>
    <row r="414" spans="1:1" x14ac:dyDescent="0.2">
      <c r="A414" s="31"/>
    </row>
    <row r="415" spans="1:1" x14ac:dyDescent="0.2">
      <c r="A415" s="31"/>
    </row>
    <row r="416" spans="1:1" x14ac:dyDescent="0.2">
      <c r="A416" s="31"/>
    </row>
    <row r="417" spans="1:1" x14ac:dyDescent="0.2">
      <c r="A417" s="31"/>
    </row>
    <row r="418" spans="1:1" x14ac:dyDescent="0.2">
      <c r="A418" s="31"/>
    </row>
    <row r="419" spans="1:1" x14ac:dyDescent="0.2">
      <c r="A419" s="31"/>
    </row>
    <row r="420" spans="1:1" x14ac:dyDescent="0.2">
      <c r="A420" s="31"/>
    </row>
    <row r="421" spans="1:1" x14ac:dyDescent="0.2">
      <c r="A421" s="31"/>
    </row>
    <row r="422" spans="1:1" x14ac:dyDescent="0.2">
      <c r="A422" s="31"/>
    </row>
    <row r="423" spans="1:1" x14ac:dyDescent="0.2">
      <c r="A423" s="31"/>
    </row>
    <row r="424" spans="1:1" x14ac:dyDescent="0.2">
      <c r="A424" s="31"/>
    </row>
    <row r="425" spans="1:1" x14ac:dyDescent="0.2">
      <c r="A425" s="31"/>
    </row>
    <row r="426" spans="1:1" x14ac:dyDescent="0.2">
      <c r="A426" s="31"/>
    </row>
    <row r="427" spans="1:1" x14ac:dyDescent="0.2">
      <c r="A427" s="31"/>
    </row>
    <row r="428" spans="1:1" x14ac:dyDescent="0.2">
      <c r="A428" s="31"/>
    </row>
    <row r="429" spans="1:1" x14ac:dyDescent="0.2">
      <c r="A429" s="31"/>
    </row>
    <row r="430" spans="1:1" x14ac:dyDescent="0.2">
      <c r="A430" s="31"/>
    </row>
    <row r="431" spans="1:1" x14ac:dyDescent="0.2">
      <c r="A431" s="31"/>
    </row>
    <row r="432" spans="1:1" x14ac:dyDescent="0.2">
      <c r="A432" s="31"/>
    </row>
    <row r="433" spans="1:1" x14ac:dyDescent="0.2">
      <c r="A433" s="31"/>
    </row>
    <row r="434" spans="1:1" x14ac:dyDescent="0.2">
      <c r="A434" s="31"/>
    </row>
    <row r="435" spans="1:1" x14ac:dyDescent="0.2">
      <c r="A435" s="31"/>
    </row>
    <row r="436" spans="1:1" x14ac:dyDescent="0.2">
      <c r="A436" s="31"/>
    </row>
    <row r="437" spans="1:1" x14ac:dyDescent="0.2">
      <c r="A437" s="31"/>
    </row>
    <row r="438" spans="1:1" x14ac:dyDescent="0.2">
      <c r="A438" s="31"/>
    </row>
    <row r="439" spans="1:1" x14ac:dyDescent="0.2">
      <c r="A439" s="31"/>
    </row>
    <row r="440" spans="1:1" x14ac:dyDescent="0.2">
      <c r="A440" s="31"/>
    </row>
    <row r="441" spans="1:1" x14ac:dyDescent="0.2">
      <c r="A441" s="31"/>
    </row>
    <row r="442" spans="1:1" x14ac:dyDescent="0.2">
      <c r="A442" s="31"/>
    </row>
    <row r="443" spans="1:1" x14ac:dyDescent="0.2">
      <c r="A443" s="31"/>
    </row>
    <row r="444" spans="1:1" x14ac:dyDescent="0.2">
      <c r="A444" s="31"/>
    </row>
    <row r="445" spans="1:1" x14ac:dyDescent="0.2">
      <c r="A445" s="31"/>
    </row>
    <row r="446" spans="1:1" x14ac:dyDescent="0.2">
      <c r="A446" s="31"/>
    </row>
    <row r="447" spans="1:1" x14ac:dyDescent="0.2">
      <c r="A447" s="31"/>
    </row>
    <row r="448" spans="1:1" x14ac:dyDescent="0.2">
      <c r="A448" s="31"/>
    </row>
    <row r="449" spans="1:1" x14ac:dyDescent="0.2">
      <c r="A449" s="31"/>
    </row>
    <row r="450" spans="1:1" x14ac:dyDescent="0.2">
      <c r="A450" s="31"/>
    </row>
    <row r="451" spans="1:1" x14ac:dyDescent="0.2">
      <c r="A451" s="31"/>
    </row>
    <row r="452" spans="1:1" x14ac:dyDescent="0.2">
      <c r="A452" s="31"/>
    </row>
    <row r="453" spans="1:1" x14ac:dyDescent="0.2">
      <c r="A453" s="31"/>
    </row>
    <row r="454" spans="1:1" x14ac:dyDescent="0.2">
      <c r="A454" s="31"/>
    </row>
    <row r="455" spans="1:1" x14ac:dyDescent="0.2">
      <c r="A455" s="31"/>
    </row>
    <row r="456" spans="1:1" x14ac:dyDescent="0.2">
      <c r="A456" s="31"/>
    </row>
    <row r="457" spans="1:1" x14ac:dyDescent="0.2">
      <c r="A457" s="31"/>
    </row>
    <row r="458" spans="1:1" x14ac:dyDescent="0.2">
      <c r="A458" s="31"/>
    </row>
    <row r="459" spans="1:1" x14ac:dyDescent="0.2">
      <c r="A459" s="31"/>
    </row>
    <row r="460" spans="1:1" x14ac:dyDescent="0.2">
      <c r="A460" s="31"/>
    </row>
    <row r="461" spans="1:1" x14ac:dyDescent="0.2">
      <c r="A461" s="31"/>
    </row>
    <row r="462" spans="1:1" x14ac:dyDescent="0.2">
      <c r="A462" s="31"/>
    </row>
    <row r="463" spans="1:1" x14ac:dyDescent="0.2">
      <c r="A463" s="31"/>
    </row>
    <row r="464" spans="1:1" x14ac:dyDescent="0.2">
      <c r="A464" s="31"/>
    </row>
    <row r="465" spans="1:1" x14ac:dyDescent="0.2">
      <c r="A465" s="31"/>
    </row>
    <row r="466" spans="1:1" x14ac:dyDescent="0.2">
      <c r="A466" s="31"/>
    </row>
    <row r="467" spans="1:1" x14ac:dyDescent="0.2">
      <c r="A467" s="31"/>
    </row>
    <row r="468" spans="1:1" x14ac:dyDescent="0.2">
      <c r="A468" s="31"/>
    </row>
    <row r="469" spans="1:1" x14ac:dyDescent="0.2">
      <c r="A469" s="31"/>
    </row>
    <row r="470" spans="1:1" x14ac:dyDescent="0.2">
      <c r="A470" s="31"/>
    </row>
    <row r="471" spans="1:1" x14ac:dyDescent="0.2">
      <c r="A471" s="31"/>
    </row>
    <row r="472" spans="1:1" x14ac:dyDescent="0.2">
      <c r="A472" s="31"/>
    </row>
    <row r="473" spans="1:1" x14ac:dyDescent="0.2">
      <c r="A473" s="31"/>
    </row>
    <row r="474" spans="1:1" x14ac:dyDescent="0.2">
      <c r="A474" s="31"/>
    </row>
    <row r="475" spans="1:1" x14ac:dyDescent="0.2">
      <c r="A475" s="31"/>
    </row>
    <row r="476" spans="1:1" x14ac:dyDescent="0.2">
      <c r="A476" s="31"/>
    </row>
    <row r="477" spans="1:1" x14ac:dyDescent="0.2">
      <c r="A477" s="31"/>
    </row>
    <row r="478" spans="1:1" x14ac:dyDescent="0.2">
      <c r="A478" s="31"/>
    </row>
    <row r="479" spans="1:1" x14ac:dyDescent="0.2">
      <c r="A479" s="31"/>
    </row>
    <row r="480" spans="1:1" x14ac:dyDescent="0.2">
      <c r="A480" s="31"/>
    </row>
    <row r="481" spans="1:1" x14ac:dyDescent="0.2">
      <c r="A481" s="31"/>
    </row>
    <row r="482" spans="1:1" x14ac:dyDescent="0.2">
      <c r="A482" s="31"/>
    </row>
    <row r="483" spans="1:1" x14ac:dyDescent="0.2">
      <c r="A483" s="31"/>
    </row>
    <row r="484" spans="1:1" x14ac:dyDescent="0.2">
      <c r="A484" s="31"/>
    </row>
    <row r="485" spans="1:1" x14ac:dyDescent="0.2">
      <c r="A485" s="31"/>
    </row>
    <row r="486" spans="1:1" x14ac:dyDescent="0.2">
      <c r="A486" s="31"/>
    </row>
    <row r="487" spans="1:1" x14ac:dyDescent="0.2">
      <c r="A487" s="31"/>
    </row>
    <row r="488" spans="1:1" x14ac:dyDescent="0.2">
      <c r="A488" s="31"/>
    </row>
    <row r="489" spans="1:1" x14ac:dyDescent="0.2">
      <c r="A489" s="31"/>
    </row>
    <row r="490" spans="1:1" x14ac:dyDescent="0.2">
      <c r="A490" s="31"/>
    </row>
    <row r="491" spans="1:1" x14ac:dyDescent="0.2">
      <c r="A491" s="31"/>
    </row>
    <row r="492" spans="1:1" x14ac:dyDescent="0.2">
      <c r="A492" s="31"/>
    </row>
    <row r="493" spans="1:1" x14ac:dyDescent="0.2">
      <c r="A493" s="31"/>
    </row>
    <row r="494" spans="1:1" x14ac:dyDescent="0.2">
      <c r="A494" s="31"/>
    </row>
    <row r="495" spans="1:1" x14ac:dyDescent="0.2">
      <c r="A495" s="31"/>
    </row>
    <row r="496" spans="1:1" x14ac:dyDescent="0.2">
      <c r="A496" s="31"/>
    </row>
    <row r="497" spans="1:1" x14ac:dyDescent="0.2">
      <c r="A497" s="31"/>
    </row>
    <row r="498" spans="1:1" x14ac:dyDescent="0.2">
      <c r="A498" s="31"/>
    </row>
    <row r="499" spans="1:1" x14ac:dyDescent="0.2">
      <c r="A499" s="31"/>
    </row>
    <row r="500" spans="1:1" x14ac:dyDescent="0.2">
      <c r="A500" s="31"/>
    </row>
    <row r="501" spans="1:1" x14ac:dyDescent="0.2">
      <c r="A501" s="31"/>
    </row>
    <row r="502" spans="1:1" x14ac:dyDescent="0.2">
      <c r="A502" s="31"/>
    </row>
    <row r="503" spans="1:1" x14ac:dyDescent="0.2">
      <c r="A503" s="31"/>
    </row>
    <row r="504" spans="1:1" x14ac:dyDescent="0.2">
      <c r="A504" s="31"/>
    </row>
    <row r="505" spans="1:1" x14ac:dyDescent="0.2">
      <c r="A505" s="31"/>
    </row>
    <row r="506" spans="1:1" x14ac:dyDescent="0.2">
      <c r="A506" s="31"/>
    </row>
    <row r="507" spans="1:1" x14ac:dyDescent="0.2">
      <c r="A507" s="31"/>
    </row>
    <row r="508" spans="1:1" x14ac:dyDescent="0.2">
      <c r="A508" s="31"/>
    </row>
    <row r="509" spans="1:1" x14ac:dyDescent="0.2">
      <c r="A509" s="31"/>
    </row>
    <row r="510" spans="1:1" x14ac:dyDescent="0.2">
      <c r="A510" s="31"/>
    </row>
    <row r="511" spans="1:1" x14ac:dyDescent="0.2">
      <c r="A511" s="31"/>
    </row>
    <row r="512" spans="1:1" x14ac:dyDescent="0.2">
      <c r="A512" s="31"/>
    </row>
    <row r="513" spans="1:1" x14ac:dyDescent="0.2">
      <c r="A513" s="31"/>
    </row>
    <row r="514" spans="1:1" x14ac:dyDescent="0.2">
      <c r="A514" s="31"/>
    </row>
    <row r="515" spans="1:1" x14ac:dyDescent="0.2">
      <c r="A515" s="31"/>
    </row>
    <row r="516" spans="1:1" x14ac:dyDescent="0.2">
      <c r="A516" s="31"/>
    </row>
    <row r="517" spans="1:1" x14ac:dyDescent="0.2">
      <c r="A517" s="31"/>
    </row>
    <row r="518" spans="1:1" x14ac:dyDescent="0.2">
      <c r="A518" s="31"/>
    </row>
    <row r="519" spans="1:1" x14ac:dyDescent="0.2">
      <c r="A519" s="31"/>
    </row>
    <row r="520" spans="1:1" x14ac:dyDescent="0.2">
      <c r="A520" s="31"/>
    </row>
    <row r="521" spans="1:1" x14ac:dyDescent="0.2">
      <c r="A521" s="31"/>
    </row>
    <row r="522" spans="1:1" x14ac:dyDescent="0.2">
      <c r="A522" s="31"/>
    </row>
    <row r="523" spans="1:1" x14ac:dyDescent="0.2">
      <c r="A523" s="31"/>
    </row>
    <row r="524" spans="1:1" x14ac:dyDescent="0.2">
      <c r="A524" s="31"/>
    </row>
    <row r="525" spans="1:1" x14ac:dyDescent="0.2">
      <c r="A525" s="31"/>
    </row>
    <row r="526" spans="1:1" x14ac:dyDescent="0.2">
      <c r="A526" s="31"/>
    </row>
    <row r="527" spans="1:1" x14ac:dyDescent="0.2">
      <c r="A527" s="31"/>
    </row>
    <row r="528" spans="1:1" x14ac:dyDescent="0.2">
      <c r="A528" s="31"/>
    </row>
    <row r="529" spans="1:1" x14ac:dyDescent="0.2">
      <c r="A529" s="31"/>
    </row>
    <row r="530" spans="1:1" x14ac:dyDescent="0.2">
      <c r="A530" s="31"/>
    </row>
    <row r="531" spans="1:1" x14ac:dyDescent="0.2">
      <c r="A531" s="31"/>
    </row>
    <row r="532" spans="1:1" x14ac:dyDescent="0.2">
      <c r="A532" s="31"/>
    </row>
    <row r="533" spans="1:1" x14ac:dyDescent="0.2">
      <c r="A533" s="31"/>
    </row>
    <row r="534" spans="1:1" x14ac:dyDescent="0.2">
      <c r="A534" s="31"/>
    </row>
    <row r="535" spans="1:1" x14ac:dyDescent="0.2">
      <c r="A535" s="31"/>
    </row>
    <row r="536" spans="1:1" x14ac:dyDescent="0.2">
      <c r="A536" s="31"/>
    </row>
    <row r="537" spans="1:1" x14ac:dyDescent="0.2">
      <c r="A537" s="31"/>
    </row>
    <row r="538" spans="1:1" x14ac:dyDescent="0.2">
      <c r="A538" s="31"/>
    </row>
    <row r="539" spans="1:1" x14ac:dyDescent="0.2">
      <c r="A539" s="31"/>
    </row>
    <row r="540" spans="1:1" x14ac:dyDescent="0.2">
      <c r="A540" s="31"/>
    </row>
    <row r="541" spans="1:1" x14ac:dyDescent="0.2">
      <c r="A541" s="31"/>
    </row>
    <row r="542" spans="1:1" x14ac:dyDescent="0.2">
      <c r="A542" s="31"/>
    </row>
    <row r="543" spans="1:1" x14ac:dyDescent="0.2">
      <c r="A543" s="31"/>
    </row>
    <row r="544" spans="1:1" x14ac:dyDescent="0.2">
      <c r="A544" s="31"/>
    </row>
    <row r="545" spans="1:1" x14ac:dyDescent="0.2">
      <c r="A545" s="31"/>
    </row>
    <row r="546" spans="1:1" x14ac:dyDescent="0.2">
      <c r="A546" s="31"/>
    </row>
    <row r="547" spans="1:1" x14ac:dyDescent="0.2">
      <c r="A547" s="31"/>
    </row>
    <row r="548" spans="1:1" x14ac:dyDescent="0.2">
      <c r="A548" s="31"/>
    </row>
    <row r="549" spans="1:1" x14ac:dyDescent="0.2">
      <c r="A549" s="31"/>
    </row>
    <row r="550" spans="1:1" x14ac:dyDescent="0.2">
      <c r="A550" s="31"/>
    </row>
    <row r="551" spans="1:1" x14ac:dyDescent="0.2">
      <c r="A551" s="31"/>
    </row>
    <row r="552" spans="1:1" x14ac:dyDescent="0.2">
      <c r="A552" s="31"/>
    </row>
    <row r="553" spans="1:1" x14ac:dyDescent="0.2">
      <c r="A553" s="31"/>
    </row>
    <row r="554" spans="1:1" x14ac:dyDescent="0.2">
      <c r="A554" s="31"/>
    </row>
    <row r="555" spans="1:1" x14ac:dyDescent="0.2">
      <c r="A555" s="31"/>
    </row>
    <row r="556" spans="1:1" x14ac:dyDescent="0.2">
      <c r="A556" s="31"/>
    </row>
    <row r="557" spans="1:1" x14ac:dyDescent="0.2">
      <c r="A557" s="31"/>
    </row>
    <row r="558" spans="1:1" x14ac:dyDescent="0.2">
      <c r="A558" s="31"/>
    </row>
    <row r="559" spans="1:1" x14ac:dyDescent="0.2">
      <c r="A559" s="31"/>
    </row>
    <row r="560" spans="1:1" x14ac:dyDescent="0.2">
      <c r="A560" s="31"/>
    </row>
    <row r="561" spans="1:1" x14ac:dyDescent="0.2">
      <c r="A561" s="31"/>
    </row>
    <row r="562" spans="1:1" x14ac:dyDescent="0.2">
      <c r="A562" s="31"/>
    </row>
    <row r="563" spans="1:1" x14ac:dyDescent="0.2">
      <c r="A563" s="31"/>
    </row>
    <row r="564" spans="1:1" x14ac:dyDescent="0.2">
      <c r="A564" s="31"/>
    </row>
    <row r="565" spans="1:1" x14ac:dyDescent="0.2">
      <c r="A565" s="31"/>
    </row>
    <row r="566" spans="1:1" x14ac:dyDescent="0.2">
      <c r="A566" s="31"/>
    </row>
    <row r="567" spans="1:1" x14ac:dyDescent="0.2">
      <c r="A567" s="31"/>
    </row>
    <row r="568" spans="1:1" x14ac:dyDescent="0.2">
      <c r="A568" s="31"/>
    </row>
    <row r="569" spans="1:1" x14ac:dyDescent="0.2">
      <c r="A569" s="31"/>
    </row>
    <row r="570" spans="1:1" x14ac:dyDescent="0.2">
      <c r="A570" s="31"/>
    </row>
    <row r="571" spans="1:1" x14ac:dyDescent="0.2">
      <c r="A571" s="31"/>
    </row>
    <row r="572" spans="1:1" x14ac:dyDescent="0.2">
      <c r="A572" s="31"/>
    </row>
    <row r="573" spans="1:1" x14ac:dyDescent="0.2">
      <c r="A573" s="31"/>
    </row>
    <row r="574" spans="1:1" x14ac:dyDescent="0.2">
      <c r="A574" s="31"/>
    </row>
    <row r="575" spans="1:1" x14ac:dyDescent="0.2">
      <c r="A575" s="31"/>
    </row>
    <row r="576" spans="1:1" x14ac:dyDescent="0.2">
      <c r="A576" s="31"/>
    </row>
    <row r="577" spans="1:1" x14ac:dyDescent="0.2">
      <c r="A577" s="31"/>
    </row>
    <row r="578" spans="1:1" x14ac:dyDescent="0.2">
      <c r="A578" s="31"/>
    </row>
    <row r="579" spans="1:1" x14ac:dyDescent="0.2">
      <c r="A579" s="31"/>
    </row>
    <row r="580" spans="1:1" x14ac:dyDescent="0.2">
      <c r="A580" s="31"/>
    </row>
    <row r="581" spans="1:1" x14ac:dyDescent="0.2">
      <c r="A581" s="31"/>
    </row>
    <row r="582" spans="1:1" x14ac:dyDescent="0.2">
      <c r="A582" s="31"/>
    </row>
    <row r="583" spans="1:1" x14ac:dyDescent="0.2">
      <c r="A583" s="31"/>
    </row>
    <row r="584" spans="1:1" x14ac:dyDescent="0.2">
      <c r="A584" s="31"/>
    </row>
    <row r="585" spans="1:1" x14ac:dyDescent="0.2">
      <c r="A585" s="31"/>
    </row>
    <row r="586" spans="1:1" x14ac:dyDescent="0.2">
      <c r="A586" s="31"/>
    </row>
    <row r="587" spans="1:1" x14ac:dyDescent="0.2">
      <c r="A587" s="31"/>
    </row>
    <row r="588" spans="1:1" x14ac:dyDescent="0.2">
      <c r="A588" s="31"/>
    </row>
    <row r="589" spans="1:1" x14ac:dyDescent="0.2">
      <c r="A589" s="31"/>
    </row>
    <row r="590" spans="1:1" x14ac:dyDescent="0.2">
      <c r="A590" s="31"/>
    </row>
    <row r="591" spans="1:1" x14ac:dyDescent="0.2">
      <c r="A591" s="31"/>
    </row>
    <row r="592" spans="1:1" x14ac:dyDescent="0.2">
      <c r="A592" s="31"/>
    </row>
    <row r="593" spans="1:1" x14ac:dyDescent="0.2">
      <c r="A593" s="31"/>
    </row>
    <row r="594" spans="1:1" x14ac:dyDescent="0.2">
      <c r="A594" s="31"/>
    </row>
    <row r="595" spans="1:1" x14ac:dyDescent="0.2">
      <c r="A595" s="31"/>
    </row>
    <row r="596" spans="1:1" x14ac:dyDescent="0.2">
      <c r="A596" s="31"/>
    </row>
    <row r="597" spans="1:1" x14ac:dyDescent="0.2">
      <c r="A597" s="31"/>
    </row>
    <row r="598" spans="1:1" x14ac:dyDescent="0.2">
      <c r="A598" s="31"/>
    </row>
    <row r="599" spans="1:1" x14ac:dyDescent="0.2">
      <c r="A599" s="31"/>
    </row>
    <row r="600" spans="1:1" x14ac:dyDescent="0.2">
      <c r="A600" s="31"/>
    </row>
    <row r="601" spans="1:1" x14ac:dyDescent="0.2">
      <c r="A601" s="31"/>
    </row>
    <row r="602" spans="1:1" x14ac:dyDescent="0.2">
      <c r="A602" s="31"/>
    </row>
    <row r="603" spans="1:1" x14ac:dyDescent="0.2">
      <c r="A603" s="31"/>
    </row>
    <row r="604" spans="1:1" x14ac:dyDescent="0.2">
      <c r="A604" s="31"/>
    </row>
    <row r="605" spans="1:1" x14ac:dyDescent="0.2">
      <c r="A605" s="31"/>
    </row>
    <row r="606" spans="1:1" x14ac:dyDescent="0.2">
      <c r="A606" s="31"/>
    </row>
    <row r="607" spans="1:1" x14ac:dyDescent="0.2">
      <c r="A607" s="31"/>
    </row>
    <row r="608" spans="1:1" x14ac:dyDescent="0.2">
      <c r="A608" s="31"/>
    </row>
    <row r="609" spans="1:1" x14ac:dyDescent="0.2">
      <c r="A609" s="31"/>
    </row>
    <row r="610" spans="1:1" x14ac:dyDescent="0.2">
      <c r="A610" s="31"/>
    </row>
    <row r="611" spans="1:1" x14ac:dyDescent="0.2">
      <c r="A611" s="31"/>
    </row>
    <row r="612" spans="1:1" x14ac:dyDescent="0.2">
      <c r="A612" s="31"/>
    </row>
    <row r="613" spans="1:1" x14ac:dyDescent="0.2">
      <c r="A613" s="31"/>
    </row>
    <row r="614" spans="1:1" x14ac:dyDescent="0.2">
      <c r="A614" s="31"/>
    </row>
    <row r="615" spans="1:1" x14ac:dyDescent="0.2">
      <c r="A615" s="31"/>
    </row>
    <row r="616" spans="1:1" x14ac:dyDescent="0.2">
      <c r="A616" s="31"/>
    </row>
    <row r="617" spans="1:1" x14ac:dyDescent="0.2">
      <c r="A617" s="31"/>
    </row>
    <row r="618" spans="1:1" x14ac:dyDescent="0.2">
      <c r="A618" s="31"/>
    </row>
    <row r="619" spans="1:1" x14ac:dyDescent="0.2">
      <c r="A619" s="31"/>
    </row>
    <row r="620" spans="1:1" x14ac:dyDescent="0.2">
      <c r="A620" s="31"/>
    </row>
    <row r="621" spans="1:1" x14ac:dyDescent="0.2">
      <c r="A621" s="31"/>
    </row>
    <row r="622" spans="1:1" x14ac:dyDescent="0.2">
      <c r="A622" s="31"/>
    </row>
    <row r="623" spans="1:1" x14ac:dyDescent="0.2">
      <c r="A623" s="31"/>
    </row>
    <row r="624" spans="1:1" x14ac:dyDescent="0.2">
      <c r="A624" s="31"/>
    </row>
    <row r="625" spans="1:1" x14ac:dyDescent="0.2">
      <c r="A625" s="31"/>
    </row>
    <row r="626" spans="1:1" x14ac:dyDescent="0.2">
      <c r="A626" s="31"/>
    </row>
    <row r="627" spans="1:1" x14ac:dyDescent="0.2">
      <c r="A627" s="31"/>
    </row>
    <row r="628" spans="1:1" x14ac:dyDescent="0.2">
      <c r="A628" s="31"/>
    </row>
    <row r="629" spans="1:1" x14ac:dyDescent="0.2">
      <c r="A629" s="31"/>
    </row>
    <row r="630" spans="1:1" x14ac:dyDescent="0.2">
      <c r="A630" s="31"/>
    </row>
    <row r="631" spans="1:1" x14ac:dyDescent="0.2">
      <c r="A631" s="31"/>
    </row>
    <row r="632" spans="1:1" x14ac:dyDescent="0.2">
      <c r="A632" s="31"/>
    </row>
    <row r="633" spans="1:1" x14ac:dyDescent="0.2">
      <c r="A633" s="31"/>
    </row>
    <row r="634" spans="1:1" x14ac:dyDescent="0.2">
      <c r="A634" s="31"/>
    </row>
    <row r="635" spans="1:1" x14ac:dyDescent="0.2">
      <c r="A635" s="31"/>
    </row>
    <row r="636" spans="1:1" x14ac:dyDescent="0.2">
      <c r="A636" s="31"/>
    </row>
    <row r="637" spans="1:1" x14ac:dyDescent="0.2">
      <c r="A637" s="31"/>
    </row>
    <row r="638" spans="1:1" x14ac:dyDescent="0.2">
      <c r="A638" s="31"/>
    </row>
    <row r="639" spans="1:1" x14ac:dyDescent="0.2">
      <c r="A639" s="31"/>
    </row>
    <row r="640" spans="1:1" x14ac:dyDescent="0.2">
      <c r="A640" s="31"/>
    </row>
    <row r="641" spans="1:1" x14ac:dyDescent="0.2">
      <c r="A641" s="31"/>
    </row>
    <row r="642" spans="1:1" x14ac:dyDescent="0.2">
      <c r="A642" s="31"/>
    </row>
    <row r="643" spans="1:1" x14ac:dyDescent="0.2">
      <c r="A643" s="31"/>
    </row>
    <row r="644" spans="1:1" x14ac:dyDescent="0.2">
      <c r="A644" s="31"/>
    </row>
    <row r="645" spans="1:1" x14ac:dyDescent="0.2">
      <c r="A645" s="31"/>
    </row>
    <row r="646" spans="1:1" x14ac:dyDescent="0.2">
      <c r="A646" s="31"/>
    </row>
    <row r="647" spans="1:1" x14ac:dyDescent="0.2">
      <c r="A647" s="31"/>
    </row>
    <row r="648" spans="1:1" x14ac:dyDescent="0.2">
      <c r="A648" s="31"/>
    </row>
    <row r="649" spans="1:1" x14ac:dyDescent="0.2">
      <c r="A649" s="31"/>
    </row>
    <row r="650" spans="1:1" x14ac:dyDescent="0.2">
      <c r="A650" s="31"/>
    </row>
    <row r="651" spans="1:1" x14ac:dyDescent="0.2">
      <c r="A651" s="31"/>
    </row>
    <row r="652" spans="1:1" x14ac:dyDescent="0.2">
      <c r="A652" s="31"/>
    </row>
    <row r="653" spans="1:1" x14ac:dyDescent="0.2">
      <c r="A653" s="31"/>
    </row>
    <row r="654" spans="1:1" x14ac:dyDescent="0.2">
      <c r="A654" s="31"/>
    </row>
    <row r="655" spans="1:1" x14ac:dyDescent="0.2">
      <c r="A655" s="31"/>
    </row>
    <row r="656" spans="1:1" x14ac:dyDescent="0.2">
      <c r="A656" s="31"/>
    </row>
    <row r="657" spans="1:1" x14ac:dyDescent="0.2">
      <c r="A657" s="31"/>
    </row>
    <row r="658" spans="1:1" x14ac:dyDescent="0.2">
      <c r="A658" s="31"/>
    </row>
    <row r="659" spans="1:1" x14ac:dyDescent="0.2">
      <c r="A659" s="31"/>
    </row>
    <row r="660" spans="1:1" x14ac:dyDescent="0.2">
      <c r="A660" s="31"/>
    </row>
    <row r="661" spans="1:1" x14ac:dyDescent="0.2">
      <c r="A661" s="31"/>
    </row>
    <row r="662" spans="1:1" x14ac:dyDescent="0.2">
      <c r="A662" s="31"/>
    </row>
    <row r="663" spans="1:1" x14ac:dyDescent="0.2">
      <c r="A663" s="31"/>
    </row>
    <row r="664" spans="1:1" x14ac:dyDescent="0.2">
      <c r="A664" s="31"/>
    </row>
    <row r="665" spans="1:1" x14ac:dyDescent="0.2">
      <c r="A665" s="31"/>
    </row>
    <row r="666" spans="1:1" x14ac:dyDescent="0.2">
      <c r="A666" s="31"/>
    </row>
    <row r="667" spans="1:1" x14ac:dyDescent="0.2">
      <c r="A667" s="31"/>
    </row>
    <row r="668" spans="1:1" x14ac:dyDescent="0.2">
      <c r="A668" s="31"/>
    </row>
    <row r="669" spans="1:1" x14ac:dyDescent="0.2">
      <c r="A669" s="31"/>
    </row>
    <row r="670" spans="1:1" x14ac:dyDescent="0.2">
      <c r="A670" s="31"/>
    </row>
    <row r="671" spans="1:1" x14ac:dyDescent="0.2">
      <c r="A671" s="31"/>
    </row>
    <row r="672" spans="1:1" x14ac:dyDescent="0.2">
      <c r="A672" s="31"/>
    </row>
    <row r="673" spans="1:1" x14ac:dyDescent="0.2">
      <c r="A673" s="31"/>
    </row>
    <row r="674" spans="1:1" x14ac:dyDescent="0.2">
      <c r="A674" s="31"/>
    </row>
    <row r="675" spans="1:1" x14ac:dyDescent="0.2">
      <c r="A675" s="31"/>
    </row>
    <row r="676" spans="1:1" x14ac:dyDescent="0.2">
      <c r="A676" s="31"/>
    </row>
    <row r="677" spans="1:1" x14ac:dyDescent="0.2">
      <c r="A677" s="31"/>
    </row>
    <row r="678" spans="1:1" x14ac:dyDescent="0.2">
      <c r="A678" s="31"/>
    </row>
    <row r="679" spans="1:1" x14ac:dyDescent="0.2">
      <c r="A679" s="31"/>
    </row>
    <row r="680" spans="1:1" x14ac:dyDescent="0.2">
      <c r="A680" s="31"/>
    </row>
    <row r="681" spans="1:1" x14ac:dyDescent="0.2">
      <c r="A681" s="31"/>
    </row>
    <row r="682" spans="1:1" x14ac:dyDescent="0.2">
      <c r="A682" s="31"/>
    </row>
    <row r="683" spans="1:1" x14ac:dyDescent="0.2">
      <c r="A683" s="31"/>
    </row>
    <row r="684" spans="1:1" x14ac:dyDescent="0.2">
      <c r="A684" s="31"/>
    </row>
    <row r="685" spans="1:1" x14ac:dyDescent="0.2">
      <c r="A685" s="31"/>
    </row>
    <row r="686" spans="1:1" x14ac:dyDescent="0.2">
      <c r="A686" s="31"/>
    </row>
    <row r="687" spans="1:1" x14ac:dyDescent="0.2">
      <c r="A687" s="31"/>
    </row>
    <row r="688" spans="1:1" x14ac:dyDescent="0.2">
      <c r="A688" s="31"/>
    </row>
    <row r="689" spans="1:1" x14ac:dyDescent="0.2">
      <c r="A689" s="31"/>
    </row>
    <row r="690" spans="1:1" x14ac:dyDescent="0.2">
      <c r="A690" s="31"/>
    </row>
    <row r="691" spans="1:1" x14ac:dyDescent="0.2">
      <c r="A691" s="31"/>
    </row>
    <row r="692" spans="1:1" x14ac:dyDescent="0.2">
      <c r="A692" s="31"/>
    </row>
    <row r="693" spans="1:1" x14ac:dyDescent="0.2">
      <c r="A693" s="31"/>
    </row>
    <row r="694" spans="1:1" x14ac:dyDescent="0.2">
      <c r="A694" s="31"/>
    </row>
    <row r="695" spans="1:1" x14ac:dyDescent="0.2">
      <c r="A695" s="31"/>
    </row>
    <row r="696" spans="1:1" x14ac:dyDescent="0.2">
      <c r="A696" s="31"/>
    </row>
    <row r="697" spans="1:1" x14ac:dyDescent="0.2">
      <c r="A697" s="31"/>
    </row>
    <row r="698" spans="1:1" x14ac:dyDescent="0.2">
      <c r="A698" s="31"/>
    </row>
    <row r="699" spans="1:1" x14ac:dyDescent="0.2">
      <c r="A699" s="31"/>
    </row>
    <row r="700" spans="1:1" x14ac:dyDescent="0.2">
      <c r="A700" s="31"/>
    </row>
    <row r="701" spans="1:1" x14ac:dyDescent="0.2">
      <c r="A701" s="31"/>
    </row>
    <row r="702" spans="1:1" x14ac:dyDescent="0.2">
      <c r="A702" s="31"/>
    </row>
    <row r="703" spans="1:1" x14ac:dyDescent="0.2">
      <c r="A703" s="31"/>
    </row>
    <row r="704" spans="1:1" x14ac:dyDescent="0.2">
      <c r="A704" s="31"/>
    </row>
    <row r="705" spans="1:1" x14ac:dyDescent="0.2">
      <c r="A705" s="31"/>
    </row>
    <row r="706" spans="1:1" x14ac:dyDescent="0.2">
      <c r="A706" s="31"/>
    </row>
    <row r="707" spans="1:1" x14ac:dyDescent="0.2">
      <c r="A707" s="31"/>
    </row>
    <row r="708" spans="1:1" x14ac:dyDescent="0.2">
      <c r="A708" s="31"/>
    </row>
    <row r="709" spans="1:1" x14ac:dyDescent="0.2">
      <c r="A709" s="31"/>
    </row>
    <row r="710" spans="1:1" x14ac:dyDescent="0.2">
      <c r="A710" s="31"/>
    </row>
    <row r="711" spans="1:1" x14ac:dyDescent="0.2">
      <c r="A711" s="31"/>
    </row>
    <row r="712" spans="1:1" x14ac:dyDescent="0.2">
      <c r="A712" s="31"/>
    </row>
    <row r="713" spans="1:1" x14ac:dyDescent="0.2">
      <c r="A713" s="31"/>
    </row>
    <row r="714" spans="1:1" x14ac:dyDescent="0.2">
      <c r="A714" s="31"/>
    </row>
    <row r="715" spans="1:1" x14ac:dyDescent="0.2">
      <c r="A715" s="31"/>
    </row>
    <row r="716" spans="1:1" x14ac:dyDescent="0.2">
      <c r="A716" s="31"/>
    </row>
    <row r="717" spans="1:1" x14ac:dyDescent="0.2">
      <c r="A717" s="31"/>
    </row>
    <row r="718" spans="1:1" x14ac:dyDescent="0.2">
      <c r="A718" s="31"/>
    </row>
    <row r="719" spans="1:1" x14ac:dyDescent="0.2">
      <c r="A719" s="31"/>
    </row>
    <row r="720" spans="1:1" x14ac:dyDescent="0.2">
      <c r="A720" s="31"/>
    </row>
    <row r="721" spans="1:1" x14ac:dyDescent="0.2">
      <c r="A721" s="31"/>
    </row>
    <row r="722" spans="1:1" x14ac:dyDescent="0.2">
      <c r="A722" s="31"/>
    </row>
    <row r="723" spans="1:1" x14ac:dyDescent="0.2">
      <c r="A723" s="31"/>
    </row>
    <row r="724" spans="1:1" x14ac:dyDescent="0.2">
      <c r="A724" s="31"/>
    </row>
    <row r="725" spans="1:1" x14ac:dyDescent="0.2">
      <c r="A725" s="31"/>
    </row>
    <row r="726" spans="1:1" x14ac:dyDescent="0.2">
      <c r="A726" s="31"/>
    </row>
    <row r="727" spans="1:1" x14ac:dyDescent="0.2">
      <c r="A727" s="31"/>
    </row>
    <row r="728" spans="1:1" x14ac:dyDescent="0.2">
      <c r="A728" s="31"/>
    </row>
    <row r="729" spans="1:1" x14ac:dyDescent="0.2">
      <c r="A729" s="31"/>
    </row>
    <row r="730" spans="1:1" x14ac:dyDescent="0.2">
      <c r="A730" s="31"/>
    </row>
    <row r="731" spans="1:1" x14ac:dyDescent="0.2">
      <c r="A73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Summary-CCS</vt:lpstr>
      <vt:lpstr>01</vt:lpstr>
      <vt:lpstr>SFP Transfer Calculation</vt:lpstr>
      <vt:lpstr>Sheet1</vt:lpstr>
      <vt:lpstr>'01'!Print_Area</vt:lpstr>
      <vt:lpstr>'SFP Transfer Calculation'!Print_Area</vt:lpstr>
      <vt:lpstr>'Summary-CCS'!Print_Area</vt:lpstr>
      <vt:lpstr>'01'!Print_Titles</vt:lpstr>
      <vt:lpstr>'Summary-CCS'!Print_Titles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Carroll Simpson, Carrie</cp:lastModifiedBy>
  <cp:lastPrinted>2018-08-28T18:29:21Z</cp:lastPrinted>
  <dcterms:created xsi:type="dcterms:W3CDTF">2013-12-10T14:59:34Z</dcterms:created>
  <dcterms:modified xsi:type="dcterms:W3CDTF">2018-08-31T22:40:41Z</dcterms:modified>
</cp:coreProperties>
</file>